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95" windowHeight="7695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B6" i="3"/>
  <c r="AA14" s="1"/>
  <c r="AY86"/>
  <c r="AC88"/>
  <c r="AE88" s="1"/>
  <c r="AF88"/>
  <c r="AH88" s="1"/>
  <c r="AI88"/>
  <c r="AP88"/>
  <c r="AV88"/>
  <c r="AZ88"/>
  <c r="AC89"/>
  <c r="AE89" s="1"/>
  <c r="AF89"/>
  <c r="AI89"/>
  <c r="AP89"/>
  <c r="AV89"/>
  <c r="AZ89"/>
  <c r="AC90"/>
  <c r="AE90" s="1"/>
  <c r="AF90"/>
  <c r="AH90" s="1"/>
  <c r="AI90"/>
  <c r="AP90"/>
  <c r="AV90"/>
  <c r="AZ90"/>
  <c r="AC91"/>
  <c r="AE91" s="1"/>
  <c r="AF91"/>
  <c r="AH91" s="1"/>
  <c r="AI91"/>
  <c r="AP91"/>
  <c r="AV91"/>
  <c r="AZ91"/>
  <c r="AC92"/>
  <c r="AE92" s="1"/>
  <c r="AF92"/>
  <c r="AH92"/>
  <c r="AI92"/>
  <c r="AP92"/>
  <c r="AV92"/>
  <c r="AZ92"/>
  <c r="AC93"/>
  <c r="AE93" s="1"/>
  <c r="AF93"/>
  <c r="AI93"/>
  <c r="AP93"/>
  <c r="AV93"/>
  <c r="AZ93"/>
  <c r="AC94"/>
  <c r="AE94" s="1"/>
  <c r="AF94"/>
  <c r="AH94"/>
  <c r="AI94"/>
  <c r="AP94"/>
  <c r="AV94"/>
  <c r="AZ94"/>
  <c r="AC95"/>
  <c r="AE95" s="1"/>
  <c r="AF95"/>
  <c r="AI95"/>
  <c r="AP95"/>
  <c r="AV95"/>
  <c r="AZ95"/>
  <c r="AC96"/>
  <c r="AE96" s="1"/>
  <c r="AF96"/>
  <c r="AH96"/>
  <c r="AI96"/>
  <c r="AP96"/>
  <c r="AV96"/>
  <c r="AZ96"/>
  <c r="AC97"/>
  <c r="AE97" s="1"/>
  <c r="AF97"/>
  <c r="AI97"/>
  <c r="AP97"/>
  <c r="AV97"/>
  <c r="AZ97"/>
  <c r="AC98"/>
  <c r="AE98" s="1"/>
  <c r="AF98"/>
  <c r="AH98"/>
  <c r="AI98"/>
  <c r="AP98"/>
  <c r="AV98"/>
  <c r="AZ98"/>
  <c r="AC99"/>
  <c r="AE99" s="1"/>
  <c r="AF99"/>
  <c r="AH99" s="1"/>
  <c r="AI99"/>
  <c r="AP99"/>
  <c r="AV99"/>
  <c r="AZ99"/>
  <c r="AC100"/>
  <c r="AE100" s="1"/>
  <c r="AF100"/>
  <c r="AH100"/>
  <c r="AI100"/>
  <c r="AP100"/>
  <c r="AV100"/>
  <c r="AZ100"/>
  <c r="AC101"/>
  <c r="AE101" s="1"/>
  <c r="AF101"/>
  <c r="AH101" s="1"/>
  <c r="AI101"/>
  <c r="AP101"/>
  <c r="AV101"/>
  <c r="AZ101"/>
  <c r="AC102"/>
  <c r="AE102" s="1"/>
  <c r="AF102"/>
  <c r="AH102"/>
  <c r="AI102"/>
  <c r="AP102"/>
  <c r="AV102"/>
  <c r="AZ102"/>
  <c r="AC103"/>
  <c r="AE103" s="1"/>
  <c r="AF103"/>
  <c r="AI103"/>
  <c r="AP103"/>
  <c r="AV103"/>
  <c r="AZ103"/>
  <c r="AC104"/>
  <c r="AE104" s="1"/>
  <c r="AF104"/>
  <c r="AH104"/>
  <c r="AI104"/>
  <c r="AP104"/>
  <c r="AV104"/>
  <c r="AZ104"/>
  <c r="AC105"/>
  <c r="AE105" s="1"/>
  <c r="AF105"/>
  <c r="AI105"/>
  <c r="AP105"/>
  <c r="AV105"/>
  <c r="AZ105"/>
  <c r="AC106"/>
  <c r="AE106" s="1"/>
  <c r="AF106"/>
  <c r="AH106"/>
  <c r="AI106"/>
  <c r="AP106"/>
  <c r="AV106"/>
  <c r="AZ106"/>
  <c r="AC107"/>
  <c r="AE107" s="1"/>
  <c r="AF107"/>
  <c r="AH107" s="1"/>
  <c r="AI107"/>
  <c r="AP107"/>
  <c r="AV107"/>
  <c r="AZ107"/>
  <c r="AC108"/>
  <c r="AE108" s="1"/>
  <c r="AF108"/>
  <c r="AH108"/>
  <c r="AI108"/>
  <c r="AP108"/>
  <c r="AV108"/>
  <c r="AZ108"/>
  <c r="AC109"/>
  <c r="AE109" s="1"/>
  <c r="AF109"/>
  <c r="AH109" s="1"/>
  <c r="AI109"/>
  <c r="AP109"/>
  <c r="AV109"/>
  <c r="AZ109"/>
  <c r="AC110"/>
  <c r="AE110" s="1"/>
  <c r="AF110"/>
  <c r="AH110"/>
  <c r="AI110"/>
  <c r="AP110"/>
  <c r="AV110"/>
  <c r="AZ110"/>
  <c r="AC111"/>
  <c r="AE111" s="1"/>
  <c r="AF111"/>
  <c r="AH111" s="1"/>
  <c r="AI111"/>
  <c r="AP111"/>
  <c r="AV111"/>
  <c r="AZ111"/>
  <c r="AC112"/>
  <c r="AE112" s="1"/>
  <c r="AF112"/>
  <c r="AH112"/>
  <c r="AI112"/>
  <c r="AP112"/>
  <c r="AV112"/>
  <c r="AZ112"/>
  <c r="AC113"/>
  <c r="AE113" s="1"/>
  <c r="AF113"/>
  <c r="AI113"/>
  <c r="AP113"/>
  <c r="AV113"/>
  <c r="AZ113"/>
  <c r="AC114"/>
  <c r="AE114" s="1"/>
  <c r="AF114"/>
  <c r="AH114"/>
  <c r="AI114"/>
  <c r="AP114"/>
  <c r="AV114"/>
  <c r="AZ114"/>
  <c r="AC115"/>
  <c r="AE115" s="1"/>
  <c r="AF115"/>
  <c r="AI115"/>
  <c r="AP115"/>
  <c r="AV115"/>
  <c r="AZ115"/>
  <c r="AC116"/>
  <c r="AE116" s="1"/>
  <c r="AF116"/>
  <c r="AH116"/>
  <c r="AI116"/>
  <c r="AP116"/>
  <c r="AV116"/>
  <c r="AZ116"/>
  <c r="AC117"/>
  <c r="AE117" s="1"/>
  <c r="AF117"/>
  <c r="AI117"/>
  <c r="AP117"/>
  <c r="AV117"/>
  <c r="AZ117"/>
  <c r="AC118"/>
  <c r="AE118" s="1"/>
  <c r="AF118"/>
  <c r="AH118"/>
  <c r="AI118"/>
  <c r="AP118"/>
  <c r="AV118"/>
  <c r="AZ118"/>
  <c r="AC119"/>
  <c r="AE119" s="1"/>
  <c r="AF119"/>
  <c r="AH119" s="1"/>
  <c r="AI119"/>
  <c r="AP119"/>
  <c r="AV119"/>
  <c r="AZ119"/>
  <c r="AC120"/>
  <c r="AE120" s="1"/>
  <c r="AF120"/>
  <c r="AH120"/>
  <c r="AI120"/>
  <c r="AP120"/>
  <c r="AV120"/>
  <c r="AZ120"/>
  <c r="AC121"/>
  <c r="AE121" s="1"/>
  <c r="AF121"/>
  <c r="AI121"/>
  <c r="AP121"/>
  <c r="AV121"/>
  <c r="AZ121"/>
  <c r="AC122"/>
  <c r="AE122" s="1"/>
  <c r="AF122"/>
  <c r="AH122"/>
  <c r="AI122"/>
  <c r="AP122"/>
  <c r="AV122"/>
  <c r="AZ122"/>
  <c r="AC123"/>
  <c r="AE123" s="1"/>
  <c r="AF123"/>
  <c r="AI123"/>
  <c r="AP123"/>
  <c r="AV123"/>
  <c r="AZ123"/>
  <c r="AC124"/>
  <c r="AE124" s="1"/>
  <c r="AF124"/>
  <c r="AH124"/>
  <c r="AI124"/>
  <c r="AP124"/>
  <c r="AV124"/>
  <c r="AZ124"/>
  <c r="AC125"/>
  <c r="AE125" s="1"/>
  <c r="AF125"/>
  <c r="AI125"/>
  <c r="AP125"/>
  <c r="AV125"/>
  <c r="AZ125"/>
  <c r="AC126"/>
  <c r="AE126" s="1"/>
  <c r="AF126"/>
  <c r="AH126"/>
  <c r="AI126"/>
  <c r="AP126"/>
  <c r="AV126"/>
  <c r="AZ126"/>
  <c r="AC127"/>
  <c r="AE127" s="1"/>
  <c r="AF127"/>
  <c r="AI127"/>
  <c r="AP127"/>
  <c r="AV127"/>
  <c r="AZ127"/>
  <c r="AC128"/>
  <c r="AE128" s="1"/>
  <c r="AF128"/>
  <c r="AH128"/>
  <c r="AI128"/>
  <c r="AP128"/>
  <c r="AV128"/>
  <c r="AZ128"/>
  <c r="AC129"/>
  <c r="AE129" s="1"/>
  <c r="AF129"/>
  <c r="AI129"/>
  <c r="AP129"/>
  <c r="AV129"/>
  <c r="AZ129"/>
  <c r="AC130"/>
  <c r="AE130" s="1"/>
  <c r="AF130"/>
  <c r="AH130"/>
  <c r="AI130"/>
  <c r="AP130"/>
  <c r="AV130"/>
  <c r="AZ130"/>
  <c r="AC131"/>
  <c r="AE131" s="1"/>
  <c r="AF131"/>
  <c r="AH131" s="1"/>
  <c r="AI131"/>
  <c r="AP131"/>
  <c r="AV131"/>
  <c r="AZ131"/>
  <c r="AC132"/>
  <c r="AE132" s="1"/>
  <c r="AF132"/>
  <c r="AH132"/>
  <c r="AI132"/>
  <c r="AP132"/>
  <c r="AV132"/>
  <c r="AZ132"/>
  <c r="AC133"/>
  <c r="AE133" s="1"/>
  <c r="AF133"/>
  <c r="AI133"/>
  <c r="AP133"/>
  <c r="AV133"/>
  <c r="AZ133"/>
  <c r="AC134"/>
  <c r="AE134" s="1"/>
  <c r="AF134"/>
  <c r="AH134"/>
  <c r="AI134"/>
  <c r="AP134"/>
  <c r="AV134"/>
  <c r="AZ134"/>
  <c r="AC135"/>
  <c r="AE135" s="1"/>
  <c r="AF135"/>
  <c r="AI135"/>
  <c r="AP135"/>
  <c r="AV135"/>
  <c r="AZ135"/>
  <c r="AC136"/>
  <c r="AE136" s="1"/>
  <c r="AF136"/>
  <c r="AH136"/>
  <c r="AI136"/>
  <c r="AP136"/>
  <c r="AV136"/>
  <c r="AZ136"/>
  <c r="AC137"/>
  <c r="AE137" s="1"/>
  <c r="AF137"/>
  <c r="AI137"/>
  <c r="AP137"/>
  <c r="AV137"/>
  <c r="AZ137"/>
  <c r="AZ87"/>
  <c r="AV87"/>
  <c r="AP87"/>
  <c r="AI87"/>
  <c r="AH87"/>
  <c r="AF87"/>
  <c r="AC87"/>
  <c r="AE87" s="1"/>
  <c r="M88"/>
  <c r="M89"/>
  <c r="M90"/>
  <c r="M91"/>
  <c r="M92"/>
  <c r="M93"/>
  <c r="M94"/>
  <c r="M95"/>
  <c r="P95" s="1"/>
  <c r="AJ95" s="1"/>
  <c r="AK95" s="1"/>
  <c r="M96"/>
  <c r="M97"/>
  <c r="M98"/>
  <c r="M99"/>
  <c r="M100"/>
  <c r="M101"/>
  <c r="M102"/>
  <c r="M103"/>
  <c r="M104"/>
  <c r="M105"/>
  <c r="M106"/>
  <c r="M107"/>
  <c r="M108"/>
  <c r="M109"/>
  <c r="M110"/>
  <c r="M111"/>
  <c r="P111" s="1"/>
  <c r="AJ111" s="1"/>
  <c r="AK111" s="1"/>
  <c r="M112"/>
  <c r="M113"/>
  <c r="M114"/>
  <c r="M115"/>
  <c r="M116"/>
  <c r="M117"/>
  <c r="M118"/>
  <c r="M119"/>
  <c r="M120"/>
  <c r="M121"/>
  <c r="M122"/>
  <c r="M123"/>
  <c r="M124"/>
  <c r="M125"/>
  <c r="M126"/>
  <c r="M127"/>
  <c r="P127" s="1"/>
  <c r="AJ127" s="1"/>
  <c r="AK127" s="1"/>
  <c r="M128"/>
  <c r="M129"/>
  <c r="M130"/>
  <c r="M131"/>
  <c r="M132"/>
  <c r="M133"/>
  <c r="M134"/>
  <c r="M135"/>
  <c r="M136"/>
  <c r="M137"/>
  <c r="M87"/>
  <c r="P87" s="1"/>
  <c r="AJ87" s="1"/>
  <c r="AK87" s="1"/>
  <c r="D87"/>
  <c r="Z87" s="1"/>
  <c r="D88"/>
  <c r="AY88" s="1"/>
  <c r="D89"/>
  <c r="AY89" s="1"/>
  <c r="D90"/>
  <c r="AX90" s="1"/>
  <c r="D91"/>
  <c r="AY91" s="1"/>
  <c r="D92"/>
  <c r="AY92" s="1"/>
  <c r="D93"/>
  <c r="AY93" s="1"/>
  <c r="D94"/>
  <c r="AX94" s="1"/>
  <c r="D95"/>
  <c r="AY95" s="1"/>
  <c r="D96"/>
  <c r="AY96" s="1"/>
  <c r="D97"/>
  <c r="AY97" s="1"/>
  <c r="D98"/>
  <c r="AX98" s="1"/>
  <c r="D99"/>
  <c r="AY99" s="1"/>
  <c r="D100"/>
  <c r="AY100" s="1"/>
  <c r="D101"/>
  <c r="AY101" s="1"/>
  <c r="D102"/>
  <c r="AX102" s="1"/>
  <c r="D103"/>
  <c r="AY103" s="1"/>
  <c r="D104"/>
  <c r="AY104" s="1"/>
  <c r="D105"/>
  <c r="AY105" s="1"/>
  <c r="D106"/>
  <c r="AX106" s="1"/>
  <c r="D107"/>
  <c r="AY107" s="1"/>
  <c r="D108"/>
  <c r="AY108" s="1"/>
  <c r="D109"/>
  <c r="AY109" s="1"/>
  <c r="D110"/>
  <c r="AX110" s="1"/>
  <c r="D111"/>
  <c r="AY111" s="1"/>
  <c r="D112"/>
  <c r="AY112" s="1"/>
  <c r="D113"/>
  <c r="AY113" s="1"/>
  <c r="D114"/>
  <c r="AX114" s="1"/>
  <c r="D115"/>
  <c r="AY115" s="1"/>
  <c r="D116"/>
  <c r="AY116" s="1"/>
  <c r="D117"/>
  <c r="AY117" s="1"/>
  <c r="D118"/>
  <c r="AX118" s="1"/>
  <c r="D119"/>
  <c r="AY119" s="1"/>
  <c r="D120"/>
  <c r="AY120" s="1"/>
  <c r="D121"/>
  <c r="AY121" s="1"/>
  <c r="D122"/>
  <c r="AX122" s="1"/>
  <c r="D123"/>
  <c r="AY123" s="1"/>
  <c r="D124"/>
  <c r="AY124" s="1"/>
  <c r="D125"/>
  <c r="AY125" s="1"/>
  <c r="D126"/>
  <c r="AX126" s="1"/>
  <c r="D127"/>
  <c r="AY127" s="1"/>
  <c r="D128"/>
  <c r="AY128" s="1"/>
  <c r="D129"/>
  <c r="AY129" s="1"/>
  <c r="D130"/>
  <c r="AX130" s="1"/>
  <c r="D131"/>
  <c r="AY131" s="1"/>
  <c r="D132"/>
  <c r="AY132" s="1"/>
  <c r="D133"/>
  <c r="AY133" s="1"/>
  <c r="D134"/>
  <c r="AX134" s="1"/>
  <c r="D135"/>
  <c r="AY135" s="1"/>
  <c r="D136"/>
  <c r="AY136" s="1"/>
  <c r="D137"/>
  <c r="AY137" s="1"/>
  <c r="D85"/>
  <c r="AY85" s="1"/>
  <c r="P137" l="1"/>
  <c r="AJ137" s="1"/>
  <c r="AK137" s="1"/>
  <c r="P133"/>
  <c r="AJ133" s="1"/>
  <c r="AK133" s="1"/>
  <c r="P129"/>
  <c r="AJ129" s="1"/>
  <c r="AK129" s="1"/>
  <c r="P125"/>
  <c r="AJ125" s="1"/>
  <c r="AK125" s="1"/>
  <c r="P121"/>
  <c r="AJ121" s="1"/>
  <c r="AK121" s="1"/>
  <c r="P117"/>
  <c r="AJ117" s="1"/>
  <c r="AK117" s="1"/>
  <c r="P113"/>
  <c r="AJ113" s="1"/>
  <c r="AK113" s="1"/>
  <c r="P109"/>
  <c r="AJ109" s="1"/>
  <c r="AK109" s="1"/>
  <c r="P105"/>
  <c r="AJ105" s="1"/>
  <c r="AK105" s="1"/>
  <c r="P101"/>
  <c r="AJ101" s="1"/>
  <c r="AK101" s="1"/>
  <c r="P97"/>
  <c r="AJ97" s="1"/>
  <c r="AK97" s="1"/>
  <c r="P93"/>
  <c r="AJ93" s="1"/>
  <c r="AK93" s="1"/>
  <c r="P89"/>
  <c r="AJ89" s="1"/>
  <c r="AK89" s="1"/>
  <c r="Z137"/>
  <c r="Z136"/>
  <c r="Z135"/>
  <c r="Z134"/>
  <c r="Z133"/>
  <c r="Z132"/>
  <c r="Z131"/>
  <c r="Z130"/>
  <c r="Z129"/>
  <c r="Z128"/>
  <c r="Z127"/>
  <c r="Z126"/>
  <c r="Z125"/>
  <c r="Z124"/>
  <c r="Z123"/>
  <c r="Z122"/>
  <c r="Z121"/>
  <c r="Z120"/>
  <c r="Z119"/>
  <c r="Z118"/>
  <c r="Z117"/>
  <c r="Z116"/>
  <c r="Z115"/>
  <c r="Z114"/>
  <c r="Z113"/>
  <c r="Z112"/>
  <c r="Z111"/>
  <c r="Z110"/>
  <c r="Z109"/>
  <c r="Z108"/>
  <c r="Z107"/>
  <c r="Z106"/>
  <c r="Z105"/>
  <c r="Z104"/>
  <c r="Z103"/>
  <c r="Z102"/>
  <c r="Z101"/>
  <c r="Z100"/>
  <c r="Z99"/>
  <c r="Z98"/>
  <c r="Z97"/>
  <c r="Z96"/>
  <c r="Z95"/>
  <c r="Z94"/>
  <c r="Z93"/>
  <c r="Z92"/>
  <c r="Z91"/>
  <c r="Z90"/>
  <c r="Z89"/>
  <c r="Z88"/>
  <c r="AX135"/>
  <c r="AX131"/>
  <c r="AX127"/>
  <c r="AX123"/>
  <c r="AX119"/>
  <c r="AX115"/>
  <c r="AX111"/>
  <c r="AX107"/>
  <c r="AX103"/>
  <c r="AX99"/>
  <c r="AX95"/>
  <c r="AX91"/>
  <c r="AX87"/>
  <c r="BA87" s="1"/>
  <c r="AY134"/>
  <c r="AY130"/>
  <c r="AY126"/>
  <c r="AY122"/>
  <c r="AY118"/>
  <c r="AY114"/>
  <c r="AY110"/>
  <c r="AY106"/>
  <c r="AY102"/>
  <c r="AY98"/>
  <c r="AY94"/>
  <c r="AY90"/>
  <c r="P134"/>
  <c r="AJ134" s="1"/>
  <c r="AK134" s="1"/>
  <c r="P130"/>
  <c r="AJ130" s="1"/>
  <c r="P126"/>
  <c r="AJ126" s="1"/>
  <c r="AK126" s="1"/>
  <c r="P122"/>
  <c r="AJ122" s="1"/>
  <c r="AK122" s="1"/>
  <c r="P118"/>
  <c r="AJ118" s="1"/>
  <c r="P114"/>
  <c r="AJ114" s="1"/>
  <c r="AK114" s="1"/>
  <c r="P110"/>
  <c r="AJ110" s="1"/>
  <c r="P106"/>
  <c r="AJ106" s="1"/>
  <c r="P102"/>
  <c r="AJ102" s="1"/>
  <c r="AK102" s="1"/>
  <c r="P98"/>
  <c r="AJ98" s="1"/>
  <c r="P94"/>
  <c r="AJ94" s="1"/>
  <c r="AK94" s="1"/>
  <c r="P90"/>
  <c r="AJ90" s="1"/>
  <c r="AX136"/>
  <c r="AX132"/>
  <c r="AX128"/>
  <c r="AX124"/>
  <c r="AX120"/>
  <c r="AX116"/>
  <c r="AX112"/>
  <c r="AX108"/>
  <c r="AX104"/>
  <c r="AX100"/>
  <c r="AX96"/>
  <c r="AX92"/>
  <c r="AX88"/>
  <c r="AY87"/>
  <c r="P135"/>
  <c r="AJ135" s="1"/>
  <c r="AK135" s="1"/>
  <c r="P131"/>
  <c r="AJ131" s="1"/>
  <c r="AK131" s="1"/>
  <c r="P123"/>
  <c r="AJ123" s="1"/>
  <c r="AK123" s="1"/>
  <c r="P119"/>
  <c r="AJ119" s="1"/>
  <c r="AK119" s="1"/>
  <c r="P115"/>
  <c r="AJ115" s="1"/>
  <c r="AK115" s="1"/>
  <c r="P107"/>
  <c r="AJ107" s="1"/>
  <c r="AK107" s="1"/>
  <c r="P103"/>
  <c r="AJ103" s="1"/>
  <c r="AK103" s="1"/>
  <c r="P99"/>
  <c r="AJ99" s="1"/>
  <c r="AK99" s="1"/>
  <c r="P91"/>
  <c r="AJ91" s="1"/>
  <c r="AK91" s="1"/>
  <c r="AX137"/>
  <c r="AX133"/>
  <c r="AX129"/>
  <c r="AX125"/>
  <c r="AX121"/>
  <c r="AX117"/>
  <c r="AX113"/>
  <c r="AX109"/>
  <c r="AX105"/>
  <c r="AX101"/>
  <c r="AX97"/>
  <c r="AX93"/>
  <c r="AX89"/>
  <c r="P136"/>
  <c r="AJ136" s="1"/>
  <c r="AK136" s="1"/>
  <c r="P132"/>
  <c r="AJ132" s="1"/>
  <c r="P128"/>
  <c r="AJ128" s="1"/>
  <c r="P124"/>
  <c r="AJ124" s="1"/>
  <c r="P120"/>
  <c r="AJ120" s="1"/>
  <c r="AK120" s="1"/>
  <c r="P116"/>
  <c r="AJ116" s="1"/>
  <c r="AK116" s="1"/>
  <c r="P112"/>
  <c r="AJ112" s="1"/>
  <c r="P108"/>
  <c r="AJ108" s="1"/>
  <c r="AK108" s="1"/>
  <c r="P104"/>
  <c r="AJ104" s="1"/>
  <c r="P100"/>
  <c r="AJ100" s="1"/>
  <c r="P96"/>
  <c r="AJ96" s="1"/>
  <c r="AK96" s="1"/>
  <c r="P92"/>
  <c r="AJ92" s="1"/>
  <c r="P88"/>
  <c r="AJ88" s="1"/>
  <c r="BA137"/>
  <c r="BA136"/>
  <c r="BA135"/>
  <c r="BA134"/>
  <c r="BA133"/>
  <c r="BA132"/>
  <c r="BA131"/>
  <c r="BA130"/>
  <c r="BA129"/>
  <c r="BA128"/>
  <c r="BA127"/>
  <c r="BA126"/>
  <c r="BA125"/>
  <c r="BA124"/>
  <c r="BA123"/>
  <c r="BA122"/>
  <c r="BA121"/>
  <c r="BA120"/>
  <c r="BA119"/>
  <c r="BA118"/>
  <c r="BA117"/>
  <c r="BA116"/>
  <c r="BA115"/>
  <c r="BA114"/>
  <c r="BA113"/>
  <c r="BA112"/>
  <c r="BA111"/>
  <c r="BA110"/>
  <c r="BA109"/>
  <c r="BA108"/>
  <c r="BA107"/>
  <c r="BA106"/>
  <c r="BA105"/>
  <c r="BA103"/>
  <c r="BA102"/>
  <c r="BA101"/>
  <c r="BA100"/>
  <c r="BA99"/>
  <c r="BA98"/>
  <c r="BA97"/>
  <c r="BA96"/>
  <c r="BA95"/>
  <c r="BA94"/>
  <c r="BA93"/>
  <c r="BA92"/>
  <c r="BA91"/>
  <c r="BA90"/>
  <c r="BA89"/>
  <c r="AX85"/>
  <c r="AL122"/>
  <c r="AS122" s="1"/>
  <c r="AT122" s="1"/>
  <c r="AU122" s="1"/>
  <c r="AW122" s="1"/>
  <c r="AO90"/>
  <c r="AQ90" s="1"/>
  <c r="AR90" s="1"/>
  <c r="AL120"/>
  <c r="BA104"/>
  <c r="BA88"/>
  <c r="AL96"/>
  <c r="AS96" s="1"/>
  <c r="AT96" s="1"/>
  <c r="AU96" s="1"/>
  <c r="AW96" s="1"/>
  <c r="AA133"/>
  <c r="AB133" s="1"/>
  <c r="AA125"/>
  <c r="AB125" s="1"/>
  <c r="AA117"/>
  <c r="AB117" s="1"/>
  <c r="AA109"/>
  <c r="AB109" s="1"/>
  <c r="AA101"/>
  <c r="AB101" s="1"/>
  <c r="AA93"/>
  <c r="AB93" s="1"/>
  <c r="AA85"/>
  <c r="AA77"/>
  <c r="AA69"/>
  <c r="AA61"/>
  <c r="AA53"/>
  <c r="AA45"/>
  <c r="AA37"/>
  <c r="AA29"/>
  <c r="AA21"/>
  <c r="AA13"/>
  <c r="AA136"/>
  <c r="AB136" s="1"/>
  <c r="AA128"/>
  <c r="AB128" s="1"/>
  <c r="AA112"/>
  <c r="AB112" s="1"/>
  <c r="AA104"/>
  <c r="AB104" s="1"/>
  <c r="AA96"/>
  <c r="AB96" s="1"/>
  <c r="AA88"/>
  <c r="AB88" s="1"/>
  <c r="AA80"/>
  <c r="AA64"/>
  <c r="AA56"/>
  <c r="AA48"/>
  <c r="AA40"/>
  <c r="AA32"/>
  <c r="AA24"/>
  <c r="AA16"/>
  <c r="AA132"/>
  <c r="AB132" s="1"/>
  <c r="AA124"/>
  <c r="AB124" s="1"/>
  <c r="AA116"/>
  <c r="AB116" s="1"/>
  <c r="AA108"/>
  <c r="AB108" s="1"/>
  <c r="AA100"/>
  <c r="AB100" s="1"/>
  <c r="AA92"/>
  <c r="AB92" s="1"/>
  <c r="AA84"/>
  <c r="AA76"/>
  <c r="AA68"/>
  <c r="AA60"/>
  <c r="AA52"/>
  <c r="AA44"/>
  <c r="AA36"/>
  <c r="AA28"/>
  <c r="AA20"/>
  <c r="AA12"/>
  <c r="AA120"/>
  <c r="AB120" s="1"/>
  <c r="AA72"/>
  <c r="AA137"/>
  <c r="AB137" s="1"/>
  <c r="AA129"/>
  <c r="AB129" s="1"/>
  <c r="AA121"/>
  <c r="AB121" s="1"/>
  <c r="AA113"/>
  <c r="AB113" s="1"/>
  <c r="AA105"/>
  <c r="AB105" s="1"/>
  <c r="AA97"/>
  <c r="AB97" s="1"/>
  <c r="AA89"/>
  <c r="AB89" s="1"/>
  <c r="AA81"/>
  <c r="AA73"/>
  <c r="AA65"/>
  <c r="AA57"/>
  <c r="AA49"/>
  <c r="AA41"/>
  <c r="AA33"/>
  <c r="AA25"/>
  <c r="AA17"/>
  <c r="AA135"/>
  <c r="AB135" s="1"/>
  <c r="AA131"/>
  <c r="AB131" s="1"/>
  <c r="AA127"/>
  <c r="AB127" s="1"/>
  <c r="AA123"/>
  <c r="AB123" s="1"/>
  <c r="AA119"/>
  <c r="AB119" s="1"/>
  <c r="AA115"/>
  <c r="AB115" s="1"/>
  <c r="AA111"/>
  <c r="AB111" s="1"/>
  <c r="AA107"/>
  <c r="AB107" s="1"/>
  <c r="AA103"/>
  <c r="AB103" s="1"/>
  <c r="AA99"/>
  <c r="AB99" s="1"/>
  <c r="AA95"/>
  <c r="AB95" s="1"/>
  <c r="AA91"/>
  <c r="AB91" s="1"/>
  <c r="AA87"/>
  <c r="AB87" s="1"/>
  <c r="AA83"/>
  <c r="AA79"/>
  <c r="AA75"/>
  <c r="AA71"/>
  <c r="AA67"/>
  <c r="AA63"/>
  <c r="AA59"/>
  <c r="AA55"/>
  <c r="AA51"/>
  <c r="AA47"/>
  <c r="AA43"/>
  <c r="AA39"/>
  <c r="AA35"/>
  <c r="AA31"/>
  <c r="AA27"/>
  <c r="AA23"/>
  <c r="AA19"/>
  <c r="AA15"/>
  <c r="AA11"/>
  <c r="AA10"/>
  <c r="AA134"/>
  <c r="AB134" s="1"/>
  <c r="AA130"/>
  <c r="AB130" s="1"/>
  <c r="AA126"/>
  <c r="AB126" s="1"/>
  <c r="AA122"/>
  <c r="AB122" s="1"/>
  <c r="AA118"/>
  <c r="AB118" s="1"/>
  <c r="AA114"/>
  <c r="AB114" s="1"/>
  <c r="AA110"/>
  <c r="AB110" s="1"/>
  <c r="AA106"/>
  <c r="AA102"/>
  <c r="AB102" s="1"/>
  <c r="AA98"/>
  <c r="AB98" s="1"/>
  <c r="AA94"/>
  <c r="AB94" s="1"/>
  <c r="AA90"/>
  <c r="AB90" s="1"/>
  <c r="AA86"/>
  <c r="AA82"/>
  <c r="AA78"/>
  <c r="AA74"/>
  <c r="AA70"/>
  <c r="AA66"/>
  <c r="AA62"/>
  <c r="AA58"/>
  <c r="AA54"/>
  <c r="AA50"/>
  <c r="AA46"/>
  <c r="AA42"/>
  <c r="AA38"/>
  <c r="AA34"/>
  <c r="AA30"/>
  <c r="AA26"/>
  <c r="AA22"/>
  <c r="AA18"/>
  <c r="AL134"/>
  <c r="AS134" s="1"/>
  <c r="AT134" s="1"/>
  <c r="AU134" s="1"/>
  <c r="AW134" s="1"/>
  <c r="AL126"/>
  <c r="AS126" s="1"/>
  <c r="AT126" s="1"/>
  <c r="AU126" s="1"/>
  <c r="AW126" s="1"/>
  <c r="AL94"/>
  <c r="AS94" s="1"/>
  <c r="AH137"/>
  <c r="AH129"/>
  <c r="AL114"/>
  <c r="AS114" s="1"/>
  <c r="AT114" s="1"/>
  <c r="AU114" s="1"/>
  <c r="AW114" s="1"/>
  <c r="AL102"/>
  <c r="AS102" s="1"/>
  <c r="AT102" s="1"/>
  <c r="AU102" s="1"/>
  <c r="AW102" s="1"/>
  <c r="AH133"/>
  <c r="AO124"/>
  <c r="AQ124" s="1"/>
  <c r="AR124" s="1"/>
  <c r="AH121"/>
  <c r="AH97"/>
  <c r="AO112"/>
  <c r="AQ112" s="1"/>
  <c r="AR112" s="1"/>
  <c r="AL136"/>
  <c r="AS136" s="1"/>
  <c r="AT136" s="1"/>
  <c r="AU136" s="1"/>
  <c r="AW136" s="1"/>
  <c r="AO132"/>
  <c r="AQ132" s="1"/>
  <c r="AR132" s="1"/>
  <c r="AK132"/>
  <c r="AL132" s="1"/>
  <c r="AS132" s="1"/>
  <c r="AO100"/>
  <c r="AQ100" s="1"/>
  <c r="AR100" s="1"/>
  <c r="AK100"/>
  <c r="AL100" s="1"/>
  <c r="AS100" s="1"/>
  <c r="AO92"/>
  <c r="AQ92" s="1"/>
  <c r="AR92" s="1"/>
  <c r="AK92"/>
  <c r="AL92" s="1"/>
  <c r="AS92" s="1"/>
  <c r="AT92" s="1"/>
  <c r="AU92" s="1"/>
  <c r="AW92" s="1"/>
  <c r="AO98"/>
  <c r="AQ98" s="1"/>
  <c r="AR98" s="1"/>
  <c r="AK98"/>
  <c r="AL98" s="1"/>
  <c r="AK128"/>
  <c r="AL128" s="1"/>
  <c r="AS128" s="1"/>
  <c r="AT128" s="1"/>
  <c r="AU128" s="1"/>
  <c r="AW128" s="1"/>
  <c r="AO128"/>
  <c r="AQ128" s="1"/>
  <c r="AR128" s="1"/>
  <c r="AO130"/>
  <c r="AQ130" s="1"/>
  <c r="AR130" s="1"/>
  <c r="AK130"/>
  <c r="AL130" s="1"/>
  <c r="AK118"/>
  <c r="AL118" s="1"/>
  <c r="AS118" s="1"/>
  <c r="AT118" s="1"/>
  <c r="AU118" s="1"/>
  <c r="AW118" s="1"/>
  <c r="AO118"/>
  <c r="AQ118" s="1"/>
  <c r="AR118" s="1"/>
  <c r="AK110"/>
  <c r="AL110" s="1"/>
  <c r="AO110"/>
  <c r="AQ110" s="1"/>
  <c r="AR110" s="1"/>
  <c r="AK106"/>
  <c r="AL106" s="1"/>
  <c r="AS106" s="1"/>
  <c r="AT106" s="1"/>
  <c r="AU106" s="1"/>
  <c r="AW106" s="1"/>
  <c r="AO106"/>
  <c r="AQ106" s="1"/>
  <c r="AR106" s="1"/>
  <c r="AK104"/>
  <c r="AL104" s="1"/>
  <c r="AO104"/>
  <c r="AQ104" s="1"/>
  <c r="AR104" s="1"/>
  <c r="AO88"/>
  <c r="AQ88" s="1"/>
  <c r="AR88" s="1"/>
  <c r="AK88"/>
  <c r="AL88" s="1"/>
  <c r="AS88" s="1"/>
  <c r="AO102"/>
  <c r="AQ102" s="1"/>
  <c r="AR102" s="1"/>
  <c r="AO94"/>
  <c r="AQ94" s="1"/>
  <c r="AR94" s="1"/>
  <c r="AK124"/>
  <c r="AL124" s="1"/>
  <c r="AS124" s="1"/>
  <c r="AO122"/>
  <c r="AQ122" s="1"/>
  <c r="AR122" s="1"/>
  <c r="AO116"/>
  <c r="AQ116" s="1"/>
  <c r="AR116" s="1"/>
  <c r="AO114"/>
  <c r="AQ114" s="1"/>
  <c r="AR114" s="1"/>
  <c r="AK112"/>
  <c r="AL112" s="1"/>
  <c r="AS112" s="1"/>
  <c r="AT112" s="1"/>
  <c r="AU112" s="1"/>
  <c r="AW112" s="1"/>
  <c r="AO87"/>
  <c r="AQ87" s="1"/>
  <c r="AR87" s="1"/>
  <c r="AO134"/>
  <c r="AQ134" s="1"/>
  <c r="AR134" s="1"/>
  <c r="AO126"/>
  <c r="AQ126" s="1"/>
  <c r="AR126" s="1"/>
  <c r="AL116"/>
  <c r="AS116" s="1"/>
  <c r="AL108"/>
  <c r="AS108" s="1"/>
  <c r="AO96"/>
  <c r="AQ96" s="1"/>
  <c r="AR96" s="1"/>
  <c r="AM136"/>
  <c r="AM119"/>
  <c r="AM112"/>
  <c r="AM111"/>
  <c r="AM104"/>
  <c r="AM92"/>
  <c r="AM91"/>
  <c r="AK90"/>
  <c r="AL90" s="1"/>
  <c r="AS90" s="1"/>
  <c r="AO137"/>
  <c r="AQ137" s="1"/>
  <c r="AR137" s="1"/>
  <c r="AM135"/>
  <c r="AH135"/>
  <c r="AM128"/>
  <c r="AH125"/>
  <c r="AH123"/>
  <c r="AO120"/>
  <c r="AQ120" s="1"/>
  <c r="AR120" s="1"/>
  <c r="AH113"/>
  <c r="AO108"/>
  <c r="AQ108" s="1"/>
  <c r="AR108" s="1"/>
  <c r="AM103"/>
  <c r="AH103"/>
  <c r="AM96"/>
  <c r="AH93"/>
  <c r="AM127"/>
  <c r="AH127"/>
  <c r="AM120"/>
  <c r="AH117"/>
  <c r="AH115"/>
  <c r="AH105"/>
  <c r="AM95"/>
  <c r="AH95"/>
  <c r="AM90"/>
  <c r="AH89"/>
  <c r="AM87"/>
  <c r="AM134"/>
  <c r="AM131"/>
  <c r="AM126"/>
  <c r="AM123"/>
  <c r="AM118"/>
  <c r="AM115"/>
  <c r="AM110"/>
  <c r="AM107"/>
  <c r="AM102"/>
  <c r="AN102" s="1"/>
  <c r="AM99"/>
  <c r="AM94"/>
  <c r="AN94" s="1"/>
  <c r="AM89"/>
  <c r="AM88"/>
  <c r="AM137"/>
  <c r="AM133"/>
  <c r="AM132"/>
  <c r="AM130"/>
  <c r="AM129"/>
  <c r="AM125"/>
  <c r="AM124"/>
  <c r="AM122"/>
  <c r="AM121"/>
  <c r="AM117"/>
  <c r="AM116"/>
  <c r="AM114"/>
  <c r="AM113"/>
  <c r="AM109"/>
  <c r="AM108"/>
  <c r="AM106"/>
  <c r="AB106"/>
  <c r="AM105"/>
  <c r="AM101"/>
  <c r="AM100"/>
  <c r="AM98"/>
  <c r="AM97"/>
  <c r="AM93"/>
  <c r="AS120"/>
  <c r="AT120" s="1"/>
  <c r="AU120" s="1"/>
  <c r="AW120" s="1"/>
  <c r="AL131"/>
  <c r="AO131"/>
  <c r="AQ131" s="1"/>
  <c r="AR131" s="1"/>
  <c r="AL115"/>
  <c r="AO115"/>
  <c r="AQ115" s="1"/>
  <c r="AR115" s="1"/>
  <c r="AL89"/>
  <c r="AO89"/>
  <c r="AQ89" s="1"/>
  <c r="AR89" s="1"/>
  <c r="AL129"/>
  <c r="AO129"/>
  <c r="AQ129" s="1"/>
  <c r="AR129" s="1"/>
  <c r="AL105"/>
  <c r="AO105"/>
  <c r="AQ105" s="1"/>
  <c r="AR105" s="1"/>
  <c r="AL133"/>
  <c r="AO133"/>
  <c r="AQ133" s="1"/>
  <c r="AR133" s="1"/>
  <c r="AL125"/>
  <c r="AO125"/>
  <c r="AQ125" s="1"/>
  <c r="AR125" s="1"/>
  <c r="AL117"/>
  <c r="AO117"/>
  <c r="AQ117" s="1"/>
  <c r="AR117" s="1"/>
  <c r="AL109"/>
  <c r="AO109"/>
  <c r="AQ109" s="1"/>
  <c r="AR109" s="1"/>
  <c r="AL101"/>
  <c r="AO101"/>
  <c r="AQ101" s="1"/>
  <c r="AR101" s="1"/>
  <c r="AL91"/>
  <c r="AO91"/>
  <c r="AQ91" s="1"/>
  <c r="AR91" s="1"/>
  <c r="AO136"/>
  <c r="AQ136" s="1"/>
  <c r="AR136" s="1"/>
  <c r="AL123"/>
  <c r="AO123"/>
  <c r="AQ123" s="1"/>
  <c r="AR123" s="1"/>
  <c r="AL107"/>
  <c r="AO107"/>
  <c r="AQ107" s="1"/>
  <c r="AR107" s="1"/>
  <c r="AL99"/>
  <c r="AO99"/>
  <c r="AQ99" s="1"/>
  <c r="AR99" s="1"/>
  <c r="AL121"/>
  <c r="AO121"/>
  <c r="AQ121" s="1"/>
  <c r="AR121" s="1"/>
  <c r="AL113"/>
  <c r="AO113"/>
  <c r="AQ113" s="1"/>
  <c r="AR113" s="1"/>
  <c r="AL97"/>
  <c r="AO97"/>
  <c r="AQ97" s="1"/>
  <c r="AR97" s="1"/>
  <c r="AL95"/>
  <c r="AO95"/>
  <c r="AQ95" s="1"/>
  <c r="AR95" s="1"/>
  <c r="AL135"/>
  <c r="AO135"/>
  <c r="AQ135" s="1"/>
  <c r="AR135" s="1"/>
  <c r="AL127"/>
  <c r="AO127"/>
  <c r="AQ127" s="1"/>
  <c r="AR127" s="1"/>
  <c r="AL119"/>
  <c r="AO119"/>
  <c r="AQ119" s="1"/>
  <c r="AR119" s="1"/>
  <c r="AL111"/>
  <c r="AO111"/>
  <c r="AQ111" s="1"/>
  <c r="AR111" s="1"/>
  <c r="AL103"/>
  <c r="AO103"/>
  <c r="AQ103" s="1"/>
  <c r="AR103" s="1"/>
  <c r="AL93"/>
  <c r="AO93"/>
  <c r="AQ93" s="1"/>
  <c r="AR93" s="1"/>
  <c r="AL137"/>
  <c r="AL87"/>
  <c r="AM76"/>
  <c r="AM14"/>
  <c r="AM37"/>
  <c r="AM55"/>
  <c r="AM29"/>
  <c r="AM22"/>
  <c r="AM66"/>
  <c r="AM46"/>
  <c r="AM82"/>
  <c r="AM71"/>
  <c r="AM61"/>
  <c r="AM41"/>
  <c r="AM32"/>
  <c r="AM25"/>
  <c r="AM75"/>
  <c r="AM65"/>
  <c r="AM54"/>
  <c r="AM45"/>
  <c r="AM36"/>
  <c r="AM21"/>
  <c r="AM13"/>
  <c r="AM79"/>
  <c r="AM58"/>
  <c r="AM49"/>
  <c r="AM17"/>
  <c r="AM83"/>
  <c r="AM72"/>
  <c r="AM62"/>
  <c r="AM59"/>
  <c r="AM51"/>
  <c r="AM50"/>
  <c r="AM42"/>
  <c r="AM33"/>
  <c r="AM26"/>
  <c r="AM18"/>
  <c r="AM10"/>
  <c r="AM85"/>
  <c r="AM81"/>
  <c r="AM78"/>
  <c r="AM74"/>
  <c r="AM70"/>
  <c r="AM68"/>
  <c r="AM64"/>
  <c r="AM60"/>
  <c r="AM57"/>
  <c r="AM53"/>
  <c r="AM48"/>
  <c r="AM44"/>
  <c r="AM40"/>
  <c r="AM39"/>
  <c r="AM35"/>
  <c r="AM31"/>
  <c r="AM28"/>
  <c r="AM24"/>
  <c r="AM20"/>
  <c r="AM16"/>
  <c r="AM12"/>
  <c r="AM84"/>
  <c r="AM80"/>
  <c r="AM77"/>
  <c r="AM73"/>
  <c r="AM69"/>
  <c r="AM67"/>
  <c r="AM63"/>
  <c r="AM56"/>
  <c r="AM52"/>
  <c r="AM47"/>
  <c r="AM43"/>
  <c r="AM38"/>
  <c r="AM34"/>
  <c r="AM30"/>
  <c r="AM27"/>
  <c r="AM23"/>
  <c r="AM19"/>
  <c r="AM15"/>
  <c r="AM11"/>
  <c r="AN120" l="1"/>
  <c r="BD120" s="1"/>
  <c r="AN96"/>
  <c r="BB96" s="1"/>
  <c r="AN122"/>
  <c r="BB122" s="1"/>
  <c r="AN100"/>
  <c r="AN124"/>
  <c r="AN134"/>
  <c r="BD134" s="1"/>
  <c r="AN104"/>
  <c r="AN136"/>
  <c r="BD136" s="1"/>
  <c r="AT100"/>
  <c r="AU100" s="1"/>
  <c r="AW100" s="1"/>
  <c r="AN114"/>
  <c r="BB114" s="1"/>
  <c r="AN126"/>
  <c r="BD126" s="1"/>
  <c r="AT94"/>
  <c r="AU94" s="1"/>
  <c r="AW94" s="1"/>
  <c r="BD94" s="1"/>
  <c r="AT124"/>
  <c r="AU124" s="1"/>
  <c r="AW124" s="1"/>
  <c r="BB124" s="1"/>
  <c r="AS104"/>
  <c r="AT104" s="1"/>
  <c r="AU104" s="1"/>
  <c r="AW104" s="1"/>
  <c r="AT116"/>
  <c r="AU116" s="1"/>
  <c r="AW116" s="1"/>
  <c r="AS98"/>
  <c r="AT98" s="1"/>
  <c r="AU98" s="1"/>
  <c r="AW98" s="1"/>
  <c r="AN118"/>
  <c r="BB118" s="1"/>
  <c r="AN128"/>
  <c r="BB128" s="1"/>
  <c r="AN112"/>
  <c r="BD112" s="1"/>
  <c r="AN106"/>
  <c r="BB106" s="1"/>
  <c r="AN116"/>
  <c r="AN130"/>
  <c r="AT132"/>
  <c r="AU132" s="1"/>
  <c r="AW132" s="1"/>
  <c r="AS130"/>
  <c r="AT130" s="1"/>
  <c r="AU130" s="1"/>
  <c r="AW130" s="1"/>
  <c r="AN132"/>
  <c r="AN90"/>
  <c r="AN92"/>
  <c r="BB92" s="1"/>
  <c r="AT90"/>
  <c r="AU90" s="1"/>
  <c r="AW90" s="1"/>
  <c r="AT108"/>
  <c r="AU108" s="1"/>
  <c r="AW108" s="1"/>
  <c r="AT88"/>
  <c r="AU88" s="1"/>
  <c r="AW88" s="1"/>
  <c r="AN98"/>
  <c r="AN88"/>
  <c r="AN108"/>
  <c r="BB134"/>
  <c r="BB102"/>
  <c r="AS110"/>
  <c r="AT110" s="1"/>
  <c r="AU110" s="1"/>
  <c r="AW110" s="1"/>
  <c r="AN110"/>
  <c r="AS137"/>
  <c r="AT137" s="1"/>
  <c r="AU137" s="1"/>
  <c r="AW137" s="1"/>
  <c r="AN137"/>
  <c r="AS121"/>
  <c r="AT121" s="1"/>
  <c r="AU121" s="1"/>
  <c r="AW121" s="1"/>
  <c r="AN121"/>
  <c r="AS91"/>
  <c r="AT91" s="1"/>
  <c r="AU91" s="1"/>
  <c r="AW91" s="1"/>
  <c r="AN91"/>
  <c r="AS101"/>
  <c r="AT101" s="1"/>
  <c r="AU101" s="1"/>
  <c r="AW101" s="1"/>
  <c r="AN101"/>
  <c r="AS133"/>
  <c r="AT133" s="1"/>
  <c r="AU133" s="1"/>
  <c r="AW133" s="1"/>
  <c r="AN133"/>
  <c r="AS89"/>
  <c r="AT89" s="1"/>
  <c r="AU89" s="1"/>
  <c r="AW89" s="1"/>
  <c r="AN89"/>
  <c r="BD102"/>
  <c r="AS95"/>
  <c r="AT95" s="1"/>
  <c r="AU95" s="1"/>
  <c r="AW95" s="1"/>
  <c r="AN95"/>
  <c r="AS113"/>
  <c r="AT113" s="1"/>
  <c r="AU113" s="1"/>
  <c r="AW113" s="1"/>
  <c r="AN113"/>
  <c r="AS99"/>
  <c r="AT99" s="1"/>
  <c r="AU99" s="1"/>
  <c r="AW99" s="1"/>
  <c r="AN99"/>
  <c r="AS117"/>
  <c r="AT117" s="1"/>
  <c r="AU117" s="1"/>
  <c r="AW117" s="1"/>
  <c r="AN117"/>
  <c r="AS93"/>
  <c r="AT93" s="1"/>
  <c r="AU93" s="1"/>
  <c r="AW93" s="1"/>
  <c r="AN93"/>
  <c r="AS103"/>
  <c r="AT103" s="1"/>
  <c r="AU103" s="1"/>
  <c r="AW103" s="1"/>
  <c r="AN103"/>
  <c r="AS111"/>
  <c r="AT111" s="1"/>
  <c r="AU111" s="1"/>
  <c r="AW111" s="1"/>
  <c r="AN111"/>
  <c r="AS119"/>
  <c r="AT119" s="1"/>
  <c r="AU119" s="1"/>
  <c r="AW119" s="1"/>
  <c r="AN119"/>
  <c r="AS127"/>
  <c r="AT127" s="1"/>
  <c r="AU127" s="1"/>
  <c r="AW127" s="1"/>
  <c r="AN127"/>
  <c r="AS135"/>
  <c r="AT135" s="1"/>
  <c r="AU135" s="1"/>
  <c r="AW135" s="1"/>
  <c r="AN135"/>
  <c r="AS97"/>
  <c r="AT97" s="1"/>
  <c r="AU97" s="1"/>
  <c r="AW97" s="1"/>
  <c r="AN97"/>
  <c r="AS107"/>
  <c r="AT107" s="1"/>
  <c r="AU107" s="1"/>
  <c r="AW107" s="1"/>
  <c r="AN107"/>
  <c r="AS123"/>
  <c r="AT123" s="1"/>
  <c r="AU123" s="1"/>
  <c r="AW123" s="1"/>
  <c r="AN123"/>
  <c r="AS109"/>
  <c r="AT109" s="1"/>
  <c r="AU109" s="1"/>
  <c r="AW109" s="1"/>
  <c r="AN109"/>
  <c r="AS125"/>
  <c r="AT125" s="1"/>
  <c r="AU125" s="1"/>
  <c r="AW125" s="1"/>
  <c r="AN125"/>
  <c r="AS105"/>
  <c r="AT105" s="1"/>
  <c r="AU105" s="1"/>
  <c r="AW105" s="1"/>
  <c r="AN105"/>
  <c r="AS129"/>
  <c r="AT129" s="1"/>
  <c r="AU129" s="1"/>
  <c r="AW129" s="1"/>
  <c r="AN129"/>
  <c r="AS115"/>
  <c r="AT115" s="1"/>
  <c r="AU115" s="1"/>
  <c r="AW115" s="1"/>
  <c r="AN115"/>
  <c r="AS131"/>
  <c r="AT131" s="1"/>
  <c r="AU131" s="1"/>
  <c r="AW131" s="1"/>
  <c r="AN131"/>
  <c r="AS87"/>
  <c r="AT87" s="1"/>
  <c r="AU87" s="1"/>
  <c r="AW87" s="1"/>
  <c r="AN87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52"/>
  <c r="BD96" l="1"/>
  <c r="BB120"/>
  <c r="BD122"/>
  <c r="BB100"/>
  <c r="BD114"/>
  <c r="BB126"/>
  <c r="BB104"/>
  <c r="BB136"/>
  <c r="BB94"/>
  <c r="BD100"/>
  <c r="BD118"/>
  <c r="BD108"/>
  <c r="BD124"/>
  <c r="BD128"/>
  <c r="BD104"/>
  <c r="BD106"/>
  <c r="BB132"/>
  <c r="BD116"/>
  <c r="BB108"/>
  <c r="BD88"/>
  <c r="BB90"/>
  <c r="BD130"/>
  <c r="BD98"/>
  <c r="BB88"/>
  <c r="BB116"/>
  <c r="BB98"/>
  <c r="BB112"/>
  <c r="BD132"/>
  <c r="BD90"/>
  <c r="BB130"/>
  <c r="BD92"/>
  <c r="BD129"/>
  <c r="BB121"/>
  <c r="BB97"/>
  <c r="BB110"/>
  <c r="BD105"/>
  <c r="BD97"/>
  <c r="BD113"/>
  <c r="BD110"/>
  <c r="BB129"/>
  <c r="BD121"/>
  <c r="BD123"/>
  <c r="BB123"/>
  <c r="BD93"/>
  <c r="BB93"/>
  <c r="BD95"/>
  <c r="BB95"/>
  <c r="BD91"/>
  <c r="BB91"/>
  <c r="BD135"/>
  <c r="BB135"/>
  <c r="BB111"/>
  <c r="BD111"/>
  <c r="BB99"/>
  <c r="BD99"/>
  <c r="BD133"/>
  <c r="BB133"/>
  <c r="BB105"/>
  <c r="BB113"/>
  <c r="BD103"/>
  <c r="BB103"/>
  <c r="BB101"/>
  <c r="BD101"/>
  <c r="BB131"/>
  <c r="BD131"/>
  <c r="BB125"/>
  <c r="BD125"/>
  <c r="BB127"/>
  <c r="BD127"/>
  <c r="BB115"/>
  <c r="BD115"/>
  <c r="BD109"/>
  <c r="BB109"/>
  <c r="BD107"/>
  <c r="BB107"/>
  <c r="BD119"/>
  <c r="BB119"/>
  <c r="BD117"/>
  <c r="BB117"/>
  <c r="BD89"/>
  <c r="BB89"/>
  <c r="BB137"/>
  <c r="BD137"/>
  <c r="BB87"/>
  <c r="BD87"/>
  <c r="AE40"/>
  <c r="AE41"/>
  <c r="AE42"/>
  <c r="AE43"/>
  <c r="AE44"/>
  <c r="AE45"/>
  <c r="AE46"/>
  <c r="AE47"/>
  <c r="AE49"/>
  <c r="AE50"/>
  <c r="AE51"/>
  <c r="AE53"/>
  <c r="AE54"/>
  <c r="AE55"/>
  <c r="AE56"/>
  <c r="AE57"/>
  <c r="AE58"/>
  <c r="AE59"/>
  <c r="AE60"/>
  <c r="AE61"/>
  <c r="AE62"/>
  <c r="AE64"/>
  <c r="AE65"/>
  <c r="AE66"/>
  <c r="AE67"/>
  <c r="AE68"/>
  <c r="AE69"/>
  <c r="AE70"/>
  <c r="AE71"/>
  <c r="AE72"/>
  <c r="AE73"/>
  <c r="AE74"/>
  <c r="AE75"/>
  <c r="AE76"/>
  <c r="AE78"/>
  <c r="AE79"/>
  <c r="AE80"/>
  <c r="AE81"/>
  <c r="AE82"/>
  <c r="AE83"/>
  <c r="AE85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AV83"/>
  <c r="AZ83"/>
  <c r="AE84"/>
  <c r="AH84"/>
  <c r="AV84"/>
  <c r="AZ84"/>
  <c r="AV85"/>
  <c r="AZ85"/>
  <c r="BA85" s="1"/>
  <c r="AV79"/>
  <c r="AZ79"/>
  <c r="AH80"/>
  <c r="AV80"/>
  <c r="AZ80"/>
  <c r="AH81"/>
  <c r="AV81"/>
  <c r="AZ81"/>
  <c r="AV82"/>
  <c r="AZ82"/>
  <c r="AV68"/>
  <c r="AZ68"/>
  <c r="AV69"/>
  <c r="AZ69"/>
  <c r="AV70"/>
  <c r="AZ70"/>
  <c r="AV71"/>
  <c r="AZ71"/>
  <c r="AV72"/>
  <c r="AZ72"/>
  <c r="AV73"/>
  <c r="AZ73"/>
  <c r="AV74"/>
  <c r="AZ74"/>
  <c r="AH75"/>
  <c r="AV75"/>
  <c r="AZ75"/>
  <c r="AV76"/>
  <c r="AZ76"/>
  <c r="AE77"/>
  <c r="AV77"/>
  <c r="AZ77"/>
  <c r="AV78"/>
  <c r="AZ78"/>
  <c r="AV60"/>
  <c r="AZ60"/>
  <c r="AV61"/>
  <c r="AZ61"/>
  <c r="AV62"/>
  <c r="AZ62"/>
  <c r="AE63"/>
  <c r="AV63"/>
  <c r="AZ63"/>
  <c r="AV64"/>
  <c r="AZ64"/>
  <c r="AV65"/>
  <c r="AZ65"/>
  <c r="AV66"/>
  <c r="AZ66"/>
  <c r="AV67"/>
  <c r="AZ67"/>
  <c r="AV51"/>
  <c r="AZ51"/>
  <c r="AE52"/>
  <c r="AV52"/>
  <c r="AZ52"/>
  <c r="AH53"/>
  <c r="AV53"/>
  <c r="AZ53"/>
  <c r="AV54"/>
  <c r="AZ54"/>
  <c r="AV55"/>
  <c r="AZ55"/>
  <c r="AV56"/>
  <c r="AZ56"/>
  <c r="AV57"/>
  <c r="AZ57"/>
  <c r="AV58"/>
  <c r="AZ58"/>
  <c r="AV59"/>
  <c r="AZ59"/>
  <c r="AV40"/>
  <c r="AZ40"/>
  <c r="AH41"/>
  <c r="AV41"/>
  <c r="AZ41"/>
  <c r="AV42"/>
  <c r="AZ42"/>
  <c r="AV43"/>
  <c r="AZ43"/>
  <c r="AV44"/>
  <c r="AZ44"/>
  <c r="AV45"/>
  <c r="AZ45"/>
  <c r="AV46"/>
  <c r="AZ46"/>
  <c r="AV47"/>
  <c r="AZ47"/>
  <c r="AE48"/>
  <c r="AV48"/>
  <c r="AZ48"/>
  <c r="AV49"/>
  <c r="AZ49"/>
  <c r="AV50"/>
  <c r="AZ50"/>
  <c r="AY84" l="1"/>
  <c r="AX84"/>
  <c r="AY80"/>
  <c r="AX80"/>
  <c r="AY76"/>
  <c r="AX76"/>
  <c r="AY72"/>
  <c r="AX72"/>
  <c r="AY68"/>
  <c r="AX68"/>
  <c r="AY64"/>
  <c r="AX64"/>
  <c r="AY60"/>
  <c r="AX60"/>
  <c r="AY56"/>
  <c r="AX56"/>
  <c r="AY52"/>
  <c r="AX52"/>
  <c r="AY48"/>
  <c r="AX48"/>
  <c r="AY44"/>
  <c r="AX44"/>
  <c r="AY40"/>
  <c r="AX40"/>
  <c r="AY36"/>
  <c r="AX36"/>
  <c r="AY32"/>
  <c r="AX32"/>
  <c r="AY28"/>
  <c r="AX28"/>
  <c r="AY24"/>
  <c r="AX24"/>
  <c r="AY20"/>
  <c r="AX20"/>
  <c r="AY16"/>
  <c r="AX16"/>
  <c r="AY12"/>
  <c r="AX12"/>
  <c r="BA52"/>
  <c r="BA60"/>
  <c r="BA72"/>
  <c r="BA68"/>
  <c r="BA81"/>
  <c r="AY81"/>
  <c r="AX81"/>
  <c r="AY77"/>
  <c r="AX77"/>
  <c r="BA77" s="1"/>
  <c r="AY73"/>
  <c r="AX73"/>
  <c r="AY69"/>
  <c r="AX69"/>
  <c r="AY65"/>
  <c r="AX65"/>
  <c r="AY61"/>
  <c r="AX61"/>
  <c r="AY57"/>
  <c r="AX57"/>
  <c r="AY53"/>
  <c r="AX53"/>
  <c r="AY49"/>
  <c r="AX49"/>
  <c r="AY45"/>
  <c r="AX45"/>
  <c r="AY41"/>
  <c r="AX41"/>
  <c r="BA41" s="1"/>
  <c r="AY37"/>
  <c r="AX37"/>
  <c r="AY33"/>
  <c r="AX33"/>
  <c r="AY29"/>
  <c r="AX29"/>
  <c r="AY25"/>
  <c r="AX25"/>
  <c r="AY21"/>
  <c r="AX21"/>
  <c r="AY17"/>
  <c r="AX17"/>
  <c r="AY13"/>
  <c r="AX13"/>
  <c r="BA56"/>
  <c r="BA64"/>
  <c r="BA76"/>
  <c r="BA80"/>
  <c r="AY82"/>
  <c r="AX82"/>
  <c r="AY78"/>
  <c r="AX78"/>
  <c r="AY74"/>
  <c r="AX74"/>
  <c r="BA74" s="1"/>
  <c r="AY70"/>
  <c r="AX70"/>
  <c r="BA70" s="1"/>
  <c r="P66"/>
  <c r="AJ66" s="1"/>
  <c r="AY66"/>
  <c r="AX66"/>
  <c r="BA66" s="1"/>
  <c r="AY62"/>
  <c r="AX62"/>
  <c r="BA62" s="1"/>
  <c r="AY58"/>
  <c r="AX58"/>
  <c r="BA58" s="1"/>
  <c r="AY54"/>
  <c r="AX54"/>
  <c r="BA54" s="1"/>
  <c r="AY50"/>
  <c r="AX50"/>
  <c r="AY46"/>
  <c r="AX46"/>
  <c r="AY42"/>
  <c r="AX42"/>
  <c r="AY38"/>
  <c r="AX38"/>
  <c r="AY34"/>
  <c r="AX34"/>
  <c r="AY30"/>
  <c r="AX30"/>
  <c r="AY26"/>
  <c r="AX26"/>
  <c r="AY22"/>
  <c r="AX22"/>
  <c r="AY18"/>
  <c r="AX18"/>
  <c r="AY14"/>
  <c r="AX14"/>
  <c r="AX10"/>
  <c r="AY10"/>
  <c r="BA45"/>
  <c r="BA44"/>
  <c r="BA61"/>
  <c r="BA78"/>
  <c r="BA73"/>
  <c r="BA69"/>
  <c r="BA82"/>
  <c r="BA84"/>
  <c r="AY83"/>
  <c r="AX83"/>
  <c r="BA83" s="1"/>
  <c r="AY79"/>
  <c r="AX79"/>
  <c r="BA79" s="1"/>
  <c r="AY75"/>
  <c r="AX75"/>
  <c r="AY71"/>
  <c r="AX71"/>
  <c r="BA71" s="1"/>
  <c r="AY67"/>
  <c r="AX67"/>
  <c r="AY63"/>
  <c r="AX63"/>
  <c r="AY59"/>
  <c r="AX59"/>
  <c r="AY55"/>
  <c r="AX55"/>
  <c r="AY51"/>
  <c r="AX51"/>
  <c r="BA51" s="1"/>
  <c r="AY47"/>
  <c r="AX47"/>
  <c r="BA47" s="1"/>
  <c r="AY43"/>
  <c r="AX43"/>
  <c r="BA43" s="1"/>
  <c r="AY39"/>
  <c r="AX39"/>
  <c r="AY35"/>
  <c r="AX35"/>
  <c r="AY31"/>
  <c r="AX31"/>
  <c r="AY27"/>
  <c r="AX27"/>
  <c r="AY23"/>
  <c r="AX23"/>
  <c r="AY19"/>
  <c r="AX19"/>
  <c r="AY15"/>
  <c r="AX15"/>
  <c r="AY11"/>
  <c r="AX11"/>
  <c r="BA49"/>
  <c r="BA40"/>
  <c r="BA46"/>
  <c r="BA42"/>
  <c r="BA50"/>
  <c r="BA48"/>
  <c r="BA59"/>
  <c r="BA57"/>
  <c r="BA55"/>
  <c r="BA53"/>
  <c r="BA67"/>
  <c r="BA65"/>
  <c r="BA63"/>
  <c r="BA75"/>
  <c r="Z80"/>
  <c r="AB80" s="1"/>
  <c r="Z77"/>
  <c r="AB77" s="1"/>
  <c r="Z69"/>
  <c r="AB69" s="1"/>
  <c r="Z67"/>
  <c r="AB67" s="1"/>
  <c r="Z56"/>
  <c r="AB56" s="1"/>
  <c r="Z43"/>
  <c r="AB43" s="1"/>
  <c r="Z34"/>
  <c r="Z27"/>
  <c r="Z15"/>
  <c r="Z81"/>
  <c r="AB81" s="1"/>
  <c r="Z78"/>
  <c r="AB78" s="1"/>
  <c r="Z70"/>
  <c r="AB70" s="1"/>
  <c r="Z64"/>
  <c r="AB64" s="1"/>
  <c r="Z53"/>
  <c r="AB53" s="1"/>
  <c r="Z44"/>
  <c r="AB44" s="1"/>
  <c r="Z83"/>
  <c r="AB83" s="1"/>
  <c r="Z76"/>
  <c r="AB76" s="1"/>
  <c r="Z72"/>
  <c r="AB72" s="1"/>
  <c r="Z66"/>
  <c r="AB66" s="1"/>
  <c r="Z62"/>
  <c r="AB62" s="1"/>
  <c r="Z59"/>
  <c r="AB59" s="1"/>
  <c r="Z55"/>
  <c r="AB55" s="1"/>
  <c r="Z51"/>
  <c r="AB51" s="1"/>
  <c r="Z50"/>
  <c r="AB50" s="1"/>
  <c r="Z46"/>
  <c r="AB46" s="1"/>
  <c r="Z42"/>
  <c r="AB42" s="1"/>
  <c r="Z37"/>
  <c r="Z33"/>
  <c r="Z29"/>
  <c r="Z26"/>
  <c r="Z22"/>
  <c r="Z18"/>
  <c r="Z14"/>
  <c r="Z10"/>
  <c r="Z84"/>
  <c r="AB84" s="1"/>
  <c r="Z73"/>
  <c r="AB73" s="1"/>
  <c r="Z63"/>
  <c r="AB63" s="1"/>
  <c r="Z52"/>
  <c r="AB52" s="1"/>
  <c r="Z47"/>
  <c r="AB47" s="1"/>
  <c r="Z38"/>
  <c r="Z30"/>
  <c r="Z23"/>
  <c r="Z19"/>
  <c r="Z11"/>
  <c r="Z85"/>
  <c r="AB85" s="1"/>
  <c r="Z74"/>
  <c r="AB74" s="1"/>
  <c r="Z68"/>
  <c r="AB68" s="1"/>
  <c r="Z60"/>
  <c r="AB60" s="1"/>
  <c r="Z57"/>
  <c r="AB57" s="1"/>
  <c r="Z48"/>
  <c r="AB48" s="1"/>
  <c r="Z40"/>
  <c r="AB40" s="1"/>
  <c r="Z39"/>
  <c r="Z35"/>
  <c r="Z31"/>
  <c r="Z28"/>
  <c r="Z24"/>
  <c r="Z20"/>
  <c r="Z16"/>
  <c r="Z12"/>
  <c r="Z82"/>
  <c r="AB82" s="1"/>
  <c r="Z79"/>
  <c r="AB79" s="1"/>
  <c r="Z75"/>
  <c r="AB75" s="1"/>
  <c r="Z71"/>
  <c r="AB71" s="1"/>
  <c r="Z65"/>
  <c r="AB65" s="1"/>
  <c r="Z61"/>
  <c r="AB61" s="1"/>
  <c r="Z58"/>
  <c r="AB58" s="1"/>
  <c r="Z54"/>
  <c r="AB54" s="1"/>
  <c r="Z49"/>
  <c r="AB49" s="1"/>
  <c r="Z45"/>
  <c r="AB45" s="1"/>
  <c r="Z41"/>
  <c r="AB41" s="1"/>
  <c r="Z36"/>
  <c r="Z32"/>
  <c r="Z25"/>
  <c r="Z21"/>
  <c r="Z17"/>
  <c r="Z13"/>
  <c r="P62"/>
  <c r="AJ62" s="1"/>
  <c r="AH66"/>
  <c r="AH82"/>
  <c r="P83"/>
  <c r="AJ83" s="1"/>
  <c r="AK83" s="1"/>
  <c r="AL83" s="1"/>
  <c r="AN83" s="1"/>
  <c r="P80"/>
  <c r="AJ80" s="1"/>
  <c r="AO80" s="1"/>
  <c r="AQ80" s="1"/>
  <c r="AR80" s="1"/>
  <c r="P77"/>
  <c r="AJ77" s="1"/>
  <c r="P56"/>
  <c r="AJ56" s="1"/>
  <c r="P47"/>
  <c r="AJ47" s="1"/>
  <c r="AO47" s="1"/>
  <c r="AQ47" s="1"/>
  <c r="AR47" s="1"/>
  <c r="P23"/>
  <c r="AJ23" s="1"/>
  <c r="AO23" s="1"/>
  <c r="AQ23" s="1"/>
  <c r="AR23" s="1"/>
  <c r="P85"/>
  <c r="AJ85" s="1"/>
  <c r="AK85" s="1"/>
  <c r="AL85" s="1"/>
  <c r="AN85" s="1"/>
  <c r="P74"/>
  <c r="AJ74" s="1"/>
  <c r="AK74" s="1"/>
  <c r="AL74" s="1"/>
  <c r="AN74" s="1"/>
  <c r="P64"/>
  <c r="AJ64" s="1"/>
  <c r="AK64" s="1"/>
  <c r="AL64" s="1"/>
  <c r="AN64" s="1"/>
  <c r="P53"/>
  <c r="AJ53" s="1"/>
  <c r="AK53" s="1"/>
  <c r="AL53" s="1"/>
  <c r="AN53" s="1"/>
  <c r="P44"/>
  <c r="AJ44" s="1"/>
  <c r="AK44" s="1"/>
  <c r="AL44" s="1"/>
  <c r="AN44" s="1"/>
  <c r="P35"/>
  <c r="AJ35" s="1"/>
  <c r="AK35" s="1"/>
  <c r="AL35" s="1"/>
  <c r="AN35" s="1"/>
  <c r="P28"/>
  <c r="AJ28" s="1"/>
  <c r="AK28" s="1"/>
  <c r="AL28" s="1"/>
  <c r="AN28" s="1"/>
  <c r="P24"/>
  <c r="AJ24" s="1"/>
  <c r="AK24" s="1"/>
  <c r="AL24" s="1"/>
  <c r="AN24" s="1"/>
  <c r="P16"/>
  <c r="AJ16" s="1"/>
  <c r="AO16" s="1"/>
  <c r="AQ16" s="1"/>
  <c r="AR16" s="1"/>
  <c r="P12"/>
  <c r="AJ12" s="1"/>
  <c r="AK12" s="1"/>
  <c r="AL12" s="1"/>
  <c r="AN12" s="1"/>
  <c r="P82"/>
  <c r="AJ82" s="1"/>
  <c r="AO82" s="1"/>
  <c r="AQ82" s="1"/>
  <c r="AR82" s="1"/>
  <c r="P79"/>
  <c r="AJ79" s="1"/>
  <c r="P75"/>
  <c r="AJ75" s="1"/>
  <c r="AK75" s="1"/>
  <c r="AL75" s="1"/>
  <c r="AN75" s="1"/>
  <c r="P71"/>
  <c r="AJ71" s="1"/>
  <c r="AO71" s="1"/>
  <c r="AQ71" s="1"/>
  <c r="AR71" s="1"/>
  <c r="P65"/>
  <c r="AJ65" s="1"/>
  <c r="P61"/>
  <c r="AJ61" s="1"/>
  <c r="AK61" s="1"/>
  <c r="AL61" s="1"/>
  <c r="AN61" s="1"/>
  <c r="P58"/>
  <c r="AJ58" s="1"/>
  <c r="AK58" s="1"/>
  <c r="AL58" s="1"/>
  <c r="AN58" s="1"/>
  <c r="P54"/>
  <c r="AJ54" s="1"/>
  <c r="AK54" s="1"/>
  <c r="AL54" s="1"/>
  <c r="AN54" s="1"/>
  <c r="P49"/>
  <c r="AJ49" s="1"/>
  <c r="AO49" s="1"/>
  <c r="AQ49" s="1"/>
  <c r="AR49" s="1"/>
  <c r="P45"/>
  <c r="AJ45" s="1"/>
  <c r="AK45" s="1"/>
  <c r="AL45" s="1"/>
  <c r="AN45" s="1"/>
  <c r="P41"/>
  <c r="AJ41" s="1"/>
  <c r="AK41" s="1"/>
  <c r="AL41" s="1"/>
  <c r="AN41" s="1"/>
  <c r="P36"/>
  <c r="AJ36" s="1"/>
  <c r="AK36" s="1"/>
  <c r="AL36" s="1"/>
  <c r="AN36" s="1"/>
  <c r="P32"/>
  <c r="AJ32" s="1"/>
  <c r="AK32" s="1"/>
  <c r="AL32" s="1"/>
  <c r="AN32" s="1"/>
  <c r="P25"/>
  <c r="AJ25" s="1"/>
  <c r="AK25" s="1"/>
  <c r="AL25" s="1"/>
  <c r="AN25" s="1"/>
  <c r="P21"/>
  <c r="AJ21" s="1"/>
  <c r="AO21" s="1"/>
  <c r="AQ21" s="1"/>
  <c r="AR21" s="1"/>
  <c r="P17"/>
  <c r="AJ17" s="1"/>
  <c r="AK17" s="1"/>
  <c r="AL17" s="1"/>
  <c r="AN17" s="1"/>
  <c r="P13"/>
  <c r="AJ13" s="1"/>
  <c r="AO13" s="1"/>
  <c r="AQ13" s="1"/>
  <c r="AR13" s="1"/>
  <c r="P15"/>
  <c r="AJ15" s="1"/>
  <c r="P84"/>
  <c r="AJ84" s="1"/>
  <c r="P30"/>
  <c r="AJ30" s="1"/>
  <c r="AK30" s="1"/>
  <c r="AL30" s="1"/>
  <c r="AN30" s="1"/>
  <c r="P34"/>
  <c r="AJ34" s="1"/>
  <c r="AK34" s="1"/>
  <c r="AL34" s="1"/>
  <c r="AN34" s="1"/>
  <c r="P69"/>
  <c r="AJ69" s="1"/>
  <c r="AK69" s="1"/>
  <c r="AL69" s="1"/>
  <c r="AN69" s="1"/>
  <c r="P55"/>
  <c r="AJ55" s="1"/>
  <c r="AO55" s="1"/>
  <c r="AQ55" s="1"/>
  <c r="AR55" s="1"/>
  <c r="P76"/>
  <c r="AJ76" s="1"/>
  <c r="AK76" s="1"/>
  <c r="AL76" s="1"/>
  <c r="AN76" s="1"/>
  <c r="P38"/>
  <c r="AJ38" s="1"/>
  <c r="P63"/>
  <c r="AJ63" s="1"/>
  <c r="P73"/>
  <c r="AJ73" s="1"/>
  <c r="AO73" s="1"/>
  <c r="AQ73" s="1"/>
  <c r="AR73" s="1"/>
  <c r="P52"/>
  <c r="AJ52" s="1"/>
  <c r="AK52" s="1"/>
  <c r="AL52" s="1"/>
  <c r="AN52" s="1"/>
  <c r="P43"/>
  <c r="AJ43" s="1"/>
  <c r="P27"/>
  <c r="AJ27" s="1"/>
  <c r="AO27" s="1"/>
  <c r="AQ27" s="1"/>
  <c r="AR27" s="1"/>
  <c r="P81"/>
  <c r="AJ81" s="1"/>
  <c r="AK81" s="1"/>
  <c r="AL81" s="1"/>
  <c r="AN81" s="1"/>
  <c r="P78"/>
  <c r="AJ78" s="1"/>
  <c r="AK78" s="1"/>
  <c r="AL78" s="1"/>
  <c r="AN78" s="1"/>
  <c r="P70"/>
  <c r="AJ70" s="1"/>
  <c r="AK70" s="1"/>
  <c r="AL70" s="1"/>
  <c r="AN70" s="1"/>
  <c r="P68"/>
  <c r="AJ68" s="1"/>
  <c r="AK68" s="1"/>
  <c r="AL68" s="1"/>
  <c r="AN68" s="1"/>
  <c r="P60"/>
  <c r="AJ60" s="1"/>
  <c r="AK60" s="1"/>
  <c r="AL60" s="1"/>
  <c r="AN60" s="1"/>
  <c r="P57"/>
  <c r="AJ57" s="1"/>
  <c r="AK57" s="1"/>
  <c r="AL57" s="1"/>
  <c r="AN57" s="1"/>
  <c r="P48"/>
  <c r="AJ48" s="1"/>
  <c r="P40"/>
  <c r="AJ40" s="1"/>
  <c r="AK40" s="1"/>
  <c r="AL40" s="1"/>
  <c r="AN40" s="1"/>
  <c r="P39"/>
  <c r="AJ39" s="1"/>
  <c r="AO39" s="1"/>
  <c r="AQ39" s="1"/>
  <c r="AR39" s="1"/>
  <c r="P31"/>
  <c r="AJ31" s="1"/>
  <c r="AK31" s="1"/>
  <c r="AL31" s="1"/>
  <c r="AN31" s="1"/>
  <c r="P20"/>
  <c r="AJ20" s="1"/>
  <c r="AK20" s="1"/>
  <c r="AL20" s="1"/>
  <c r="AN20" s="1"/>
  <c r="P59"/>
  <c r="AJ59" s="1"/>
  <c r="P51"/>
  <c r="AJ51" s="1"/>
  <c r="AO51" s="1"/>
  <c r="AQ51" s="1"/>
  <c r="AR51" s="1"/>
  <c r="P50"/>
  <c r="AJ50" s="1"/>
  <c r="P46"/>
  <c r="AJ46" s="1"/>
  <c r="P42"/>
  <c r="AJ42" s="1"/>
  <c r="AK42" s="1"/>
  <c r="AL42" s="1"/>
  <c r="AN42" s="1"/>
  <c r="P37"/>
  <c r="AJ37" s="1"/>
  <c r="AO37" s="1"/>
  <c r="AQ37" s="1"/>
  <c r="AR37" s="1"/>
  <c r="P33"/>
  <c r="AJ33" s="1"/>
  <c r="AO33" s="1"/>
  <c r="AQ33" s="1"/>
  <c r="AR33" s="1"/>
  <c r="P29"/>
  <c r="AJ29" s="1"/>
  <c r="AO29" s="1"/>
  <c r="AQ29" s="1"/>
  <c r="AR29" s="1"/>
  <c r="P26"/>
  <c r="AJ26" s="1"/>
  <c r="AK26" s="1"/>
  <c r="AL26" s="1"/>
  <c r="P22"/>
  <c r="AJ22" s="1"/>
  <c r="AO22" s="1"/>
  <c r="AQ22" s="1"/>
  <c r="AR22" s="1"/>
  <c r="P18"/>
  <c r="AJ18" s="1"/>
  <c r="AO18" s="1"/>
  <c r="AQ18" s="1"/>
  <c r="AR18" s="1"/>
  <c r="P14"/>
  <c r="AJ14" s="1"/>
  <c r="AO14" s="1"/>
  <c r="AQ14" s="1"/>
  <c r="AR14" s="1"/>
  <c r="P10"/>
  <c r="P11"/>
  <c r="AJ11" s="1"/>
  <c r="AK11" s="1"/>
  <c r="AL11" s="1"/>
  <c r="AN11" s="1"/>
  <c r="P19"/>
  <c r="AJ19" s="1"/>
  <c r="AK19" s="1"/>
  <c r="AL19" s="1"/>
  <c r="AN19" s="1"/>
  <c r="P67"/>
  <c r="AJ67" s="1"/>
  <c r="P72"/>
  <c r="AJ72" s="1"/>
  <c r="AO72" s="1"/>
  <c r="AQ72" s="1"/>
  <c r="AR72" s="1"/>
  <c r="AK66"/>
  <c r="AL66" s="1"/>
  <c r="AN66" s="1"/>
  <c r="AO66"/>
  <c r="AQ66" s="1"/>
  <c r="AR66" s="1"/>
  <c r="AH59"/>
  <c r="AH69"/>
  <c r="AH49"/>
  <c r="AH45"/>
  <c r="AH43"/>
  <c r="AH57"/>
  <c r="AH60"/>
  <c r="AH73"/>
  <c r="AH47"/>
  <c r="AH55"/>
  <c r="AH51"/>
  <c r="AH64"/>
  <c r="AH79"/>
  <c r="AH77"/>
  <c r="AH71"/>
  <c r="AH68"/>
  <c r="AH54"/>
  <c r="AH62"/>
  <c r="AH70"/>
  <c r="AH48"/>
  <c r="AH40"/>
  <c r="AH76"/>
  <c r="AH83"/>
  <c r="AH44"/>
  <c r="AH78"/>
  <c r="AH52"/>
  <c r="AH65"/>
  <c r="AH61"/>
  <c r="AH74"/>
  <c r="AH85"/>
  <c r="AH50"/>
  <c r="AH42"/>
  <c r="AH56"/>
  <c r="AH67"/>
  <c r="AH63"/>
  <c r="AH72"/>
  <c r="AH46"/>
  <c r="AH58"/>
  <c r="AJ10" l="1"/>
  <c r="AO10" s="1"/>
  <c r="AQ10" s="1"/>
  <c r="AR10" s="1"/>
  <c r="AN26"/>
  <c r="AS26"/>
  <c r="AT26" s="1"/>
  <c r="AU26" s="1"/>
  <c r="AO25"/>
  <c r="AQ25" s="1"/>
  <c r="AR25" s="1"/>
  <c r="AK16"/>
  <c r="AL16" s="1"/>
  <c r="AO42"/>
  <c r="AQ42" s="1"/>
  <c r="AR42" s="1"/>
  <c r="AO78"/>
  <c r="AQ78" s="1"/>
  <c r="AR78" s="1"/>
  <c r="AK33"/>
  <c r="AL33" s="1"/>
  <c r="AK62"/>
  <c r="AL62" s="1"/>
  <c r="AO43"/>
  <c r="AQ43" s="1"/>
  <c r="AR43" s="1"/>
  <c r="AO62"/>
  <c r="AQ62" s="1"/>
  <c r="AR62" s="1"/>
  <c r="AK48"/>
  <c r="AL48" s="1"/>
  <c r="AK10"/>
  <c r="AL10" s="1"/>
  <c r="AK50"/>
  <c r="AL50" s="1"/>
  <c r="AK82"/>
  <c r="AL82" s="1"/>
  <c r="AO48"/>
  <c r="AQ48" s="1"/>
  <c r="AR48" s="1"/>
  <c r="AO79"/>
  <c r="AQ79" s="1"/>
  <c r="AR79" s="1"/>
  <c r="AK59"/>
  <c r="AL59" s="1"/>
  <c r="AK43"/>
  <c r="AL43" s="1"/>
  <c r="AN43" s="1"/>
  <c r="AO28"/>
  <c r="AQ28" s="1"/>
  <c r="AR28" s="1"/>
  <c r="AO64"/>
  <c r="AQ64" s="1"/>
  <c r="AR64" s="1"/>
  <c r="AO52"/>
  <c r="AQ52" s="1"/>
  <c r="AR52" s="1"/>
  <c r="AK73"/>
  <c r="AL73" s="1"/>
  <c r="AO57"/>
  <c r="AQ57" s="1"/>
  <c r="AR57" s="1"/>
  <c r="AO69"/>
  <c r="AQ69" s="1"/>
  <c r="AR69" s="1"/>
  <c r="AK51"/>
  <c r="AL51" s="1"/>
  <c r="AK80"/>
  <c r="AL80" s="1"/>
  <c r="AN80" s="1"/>
  <c r="AO76"/>
  <c r="AQ76" s="1"/>
  <c r="AR76" s="1"/>
  <c r="AK46"/>
  <c r="AL46" s="1"/>
  <c r="AO26"/>
  <c r="AQ26" s="1"/>
  <c r="AR26" s="1"/>
  <c r="AO83"/>
  <c r="AQ83" s="1"/>
  <c r="AR83" s="1"/>
  <c r="AK27"/>
  <c r="AL27" s="1"/>
  <c r="AK21"/>
  <c r="AL21" s="1"/>
  <c r="AO30"/>
  <c r="AQ30" s="1"/>
  <c r="AR30" s="1"/>
  <c r="AK29"/>
  <c r="AL29" s="1"/>
  <c r="AK77"/>
  <c r="AL77" s="1"/>
  <c r="AO24"/>
  <c r="AQ24" s="1"/>
  <c r="AR24" s="1"/>
  <c r="AO61"/>
  <c r="AQ61" s="1"/>
  <c r="AR61" s="1"/>
  <c r="AK56"/>
  <c r="AL56" s="1"/>
  <c r="AO58"/>
  <c r="AQ58" s="1"/>
  <c r="AR58" s="1"/>
  <c r="AO81"/>
  <c r="AQ81" s="1"/>
  <c r="AR81" s="1"/>
  <c r="AK14"/>
  <c r="AL14" s="1"/>
  <c r="AK37"/>
  <c r="AL37" s="1"/>
  <c r="AO50"/>
  <c r="AQ50" s="1"/>
  <c r="AR50" s="1"/>
  <c r="AO41"/>
  <c r="AQ41" s="1"/>
  <c r="AR41" s="1"/>
  <c r="AO36"/>
  <c r="AQ36" s="1"/>
  <c r="AR36" s="1"/>
  <c r="AO75"/>
  <c r="AQ75" s="1"/>
  <c r="AR75" s="1"/>
  <c r="AO31"/>
  <c r="AQ31" s="1"/>
  <c r="AR31" s="1"/>
  <c r="AO59"/>
  <c r="AQ59" s="1"/>
  <c r="AR59" s="1"/>
  <c r="AK72"/>
  <c r="AL72" s="1"/>
  <c r="AK22"/>
  <c r="AL22" s="1"/>
  <c r="AO40"/>
  <c r="AQ40" s="1"/>
  <c r="AR40" s="1"/>
  <c r="AO35"/>
  <c r="AQ35" s="1"/>
  <c r="AR35" s="1"/>
  <c r="AO54"/>
  <c r="AQ54" s="1"/>
  <c r="AR54" s="1"/>
  <c r="AK65"/>
  <c r="AL65" s="1"/>
  <c r="AO68"/>
  <c r="AQ68" s="1"/>
  <c r="AR68" s="1"/>
  <c r="AK49"/>
  <c r="AL49" s="1"/>
  <c r="AO85"/>
  <c r="AQ85" s="1"/>
  <c r="AR85" s="1"/>
  <c r="AO44"/>
  <c r="AQ44" s="1"/>
  <c r="AR44" s="1"/>
  <c r="AK18"/>
  <c r="AL18" s="1"/>
  <c r="AN18" s="1"/>
  <c r="AO32"/>
  <c r="AQ32" s="1"/>
  <c r="AR32" s="1"/>
  <c r="AK71"/>
  <c r="AL71" s="1"/>
  <c r="AK47"/>
  <c r="AL47" s="1"/>
  <c r="AN47" s="1"/>
  <c r="AK13"/>
  <c r="AL13" s="1"/>
  <c r="AO65"/>
  <c r="AQ65" s="1"/>
  <c r="AR65" s="1"/>
  <c r="AK39"/>
  <c r="AL39" s="1"/>
  <c r="AO74"/>
  <c r="AQ74" s="1"/>
  <c r="AR74" s="1"/>
  <c r="AK79"/>
  <c r="AL79" s="1"/>
  <c r="AO34"/>
  <c r="AQ34" s="1"/>
  <c r="AR34" s="1"/>
  <c r="AO53"/>
  <c r="AQ53" s="1"/>
  <c r="AR53" s="1"/>
  <c r="AS31"/>
  <c r="AT31" s="1"/>
  <c r="AU31" s="1"/>
  <c r="AS17"/>
  <c r="AT17" s="1"/>
  <c r="AU17" s="1"/>
  <c r="AS25"/>
  <c r="AT25" s="1"/>
  <c r="AU25" s="1"/>
  <c r="AS36"/>
  <c r="AT36" s="1"/>
  <c r="AU36" s="1"/>
  <c r="AS45"/>
  <c r="AT45" s="1"/>
  <c r="AU45" s="1"/>
  <c r="AW45" s="1"/>
  <c r="AS58"/>
  <c r="AT58" s="1"/>
  <c r="AU58" s="1"/>
  <c r="AW58" s="1"/>
  <c r="AS61"/>
  <c r="AT61" s="1"/>
  <c r="AU61" s="1"/>
  <c r="AW61" s="1"/>
  <c r="AS75"/>
  <c r="AT75" s="1"/>
  <c r="AU75" s="1"/>
  <c r="AW75" s="1"/>
  <c r="AS24"/>
  <c r="AT24" s="1"/>
  <c r="AU24" s="1"/>
  <c r="AS40"/>
  <c r="AT40" s="1"/>
  <c r="AU40" s="1"/>
  <c r="AW40" s="1"/>
  <c r="AS76"/>
  <c r="AT76" s="1"/>
  <c r="AU76" s="1"/>
  <c r="AW76" s="1"/>
  <c r="AS41"/>
  <c r="AT41" s="1"/>
  <c r="AU41" s="1"/>
  <c r="AW41" s="1"/>
  <c r="AK67"/>
  <c r="AL67" s="1"/>
  <c r="AN67" s="1"/>
  <c r="AS12"/>
  <c r="AT12" s="1"/>
  <c r="AU12" s="1"/>
  <c r="AS20"/>
  <c r="AT20" s="1"/>
  <c r="AU20" s="1"/>
  <c r="AS60"/>
  <c r="AT60" s="1"/>
  <c r="AU60" s="1"/>
  <c r="AW60" s="1"/>
  <c r="AS81"/>
  <c r="AT81" s="1"/>
  <c r="AU81" s="1"/>
  <c r="AW81" s="1"/>
  <c r="AS32"/>
  <c r="AT32" s="1"/>
  <c r="AU32" s="1"/>
  <c r="AK38"/>
  <c r="AL38" s="1"/>
  <c r="AN38" s="1"/>
  <c r="AO38"/>
  <c r="AQ38" s="1"/>
  <c r="AR38" s="1"/>
  <c r="AS34"/>
  <c r="AT34" s="1"/>
  <c r="AU34" s="1"/>
  <c r="AK15"/>
  <c r="AL15" s="1"/>
  <c r="AN15" s="1"/>
  <c r="AO15"/>
  <c r="AQ15" s="1"/>
  <c r="AR15" s="1"/>
  <c r="AS28"/>
  <c r="AT28" s="1"/>
  <c r="AU28" s="1"/>
  <c r="AS35"/>
  <c r="AT35" s="1"/>
  <c r="AU35" s="1"/>
  <c r="AS44"/>
  <c r="AT44" s="1"/>
  <c r="AU44" s="1"/>
  <c r="AW44" s="1"/>
  <c r="AS53"/>
  <c r="AT53" s="1"/>
  <c r="AU53" s="1"/>
  <c r="AW53" s="1"/>
  <c r="AS64"/>
  <c r="AT64" s="1"/>
  <c r="AU64" s="1"/>
  <c r="AW64" s="1"/>
  <c r="AS74"/>
  <c r="AT74" s="1"/>
  <c r="AU74" s="1"/>
  <c r="AW74" s="1"/>
  <c r="AS85"/>
  <c r="AT85" s="1"/>
  <c r="AU85" s="1"/>
  <c r="AW85" s="1"/>
  <c r="AO67"/>
  <c r="AQ67" s="1"/>
  <c r="AR67" s="1"/>
  <c r="AK55"/>
  <c r="AL55" s="1"/>
  <c r="AN55" s="1"/>
  <c r="AK23"/>
  <c r="AL23" s="1"/>
  <c r="AN23" s="1"/>
  <c r="AO56"/>
  <c r="AQ56" s="1"/>
  <c r="AR56" s="1"/>
  <c r="AO11"/>
  <c r="AQ11" s="1"/>
  <c r="AR11" s="1"/>
  <c r="AO12"/>
  <c r="AQ12" s="1"/>
  <c r="AR12" s="1"/>
  <c r="AO46"/>
  <c r="AQ46" s="1"/>
  <c r="AR46" s="1"/>
  <c r="AO17"/>
  <c r="AQ17" s="1"/>
  <c r="AR17" s="1"/>
  <c r="AO45"/>
  <c r="AQ45" s="1"/>
  <c r="AR45" s="1"/>
  <c r="AS11"/>
  <c r="AT11" s="1"/>
  <c r="AU11" s="1"/>
  <c r="AS30"/>
  <c r="AT30" s="1"/>
  <c r="AU30" s="1"/>
  <c r="AS83"/>
  <c r="AT83" s="1"/>
  <c r="AU83" s="1"/>
  <c r="AW83" s="1"/>
  <c r="AS19"/>
  <c r="AT19" s="1"/>
  <c r="AU19" s="1"/>
  <c r="AS70"/>
  <c r="AT70" s="1"/>
  <c r="AU70" s="1"/>
  <c r="AW70" s="1"/>
  <c r="AS42"/>
  <c r="AT42" s="1"/>
  <c r="AU42" s="1"/>
  <c r="AW42" s="1"/>
  <c r="AS66"/>
  <c r="AT66" s="1"/>
  <c r="AU66" s="1"/>
  <c r="AW66" s="1"/>
  <c r="BB66" s="1"/>
  <c r="AS52"/>
  <c r="AT52" s="1"/>
  <c r="AU52" s="1"/>
  <c r="AW52" s="1"/>
  <c r="AS54"/>
  <c r="AT54" s="1"/>
  <c r="AU54" s="1"/>
  <c r="AW54" s="1"/>
  <c r="AS57"/>
  <c r="AT57" s="1"/>
  <c r="AU57" s="1"/>
  <c r="AW57" s="1"/>
  <c r="AS68"/>
  <c r="AT68" s="1"/>
  <c r="AU68" s="1"/>
  <c r="AW68" s="1"/>
  <c r="AS78"/>
  <c r="AT78" s="1"/>
  <c r="AU78" s="1"/>
  <c r="AW78" s="1"/>
  <c r="AK63"/>
  <c r="AL63" s="1"/>
  <c r="AN63" s="1"/>
  <c r="AO63"/>
  <c r="AQ63" s="1"/>
  <c r="AR63" s="1"/>
  <c r="AS69"/>
  <c r="AT69" s="1"/>
  <c r="AU69" s="1"/>
  <c r="AW69" s="1"/>
  <c r="AK84"/>
  <c r="AL84" s="1"/>
  <c r="AN84" s="1"/>
  <c r="AO84"/>
  <c r="AQ84" s="1"/>
  <c r="AR84" s="1"/>
  <c r="AO77"/>
  <c r="AQ77" s="1"/>
  <c r="AR77" s="1"/>
  <c r="AO60"/>
  <c r="AQ60" s="1"/>
  <c r="AR60" s="1"/>
  <c r="AO20"/>
  <c r="AQ20" s="1"/>
  <c r="AR20" s="1"/>
  <c r="AO19"/>
  <c r="AQ19" s="1"/>
  <c r="AR19" s="1"/>
  <c r="AO70"/>
  <c r="AQ70" s="1"/>
  <c r="AR70" s="1"/>
  <c r="AS10" l="1"/>
  <c r="AT10" s="1"/>
  <c r="AU10" s="1"/>
  <c r="AS43"/>
  <c r="AT43" s="1"/>
  <c r="AU43" s="1"/>
  <c r="AW43" s="1"/>
  <c r="BB43" s="1"/>
  <c r="AS80"/>
  <c r="AT80" s="1"/>
  <c r="AU80" s="1"/>
  <c r="AW80" s="1"/>
  <c r="BD80" s="1"/>
  <c r="AS13"/>
  <c r="AT13" s="1"/>
  <c r="AU13" s="1"/>
  <c r="AN13"/>
  <c r="AS27"/>
  <c r="AT27" s="1"/>
  <c r="AU27" s="1"/>
  <c r="AN27"/>
  <c r="AS48"/>
  <c r="AT48" s="1"/>
  <c r="AU48" s="1"/>
  <c r="AW48" s="1"/>
  <c r="AN48"/>
  <c r="AS21"/>
  <c r="AT21" s="1"/>
  <c r="AU21" s="1"/>
  <c r="AN21"/>
  <c r="AS46"/>
  <c r="AT46" s="1"/>
  <c r="AU46" s="1"/>
  <c r="AW46" s="1"/>
  <c r="AN46"/>
  <c r="AN10"/>
  <c r="AS62"/>
  <c r="AT62" s="1"/>
  <c r="AU62" s="1"/>
  <c r="AW62" s="1"/>
  <c r="AN62"/>
  <c r="AS16"/>
  <c r="AT16" s="1"/>
  <c r="AU16" s="1"/>
  <c r="AN16"/>
  <c r="AS39"/>
  <c r="AT39" s="1"/>
  <c r="AU39" s="1"/>
  <c r="AN39"/>
  <c r="AS71"/>
  <c r="AT71" s="1"/>
  <c r="AU71" s="1"/>
  <c r="AW71" s="1"/>
  <c r="AN71"/>
  <c r="AS72"/>
  <c r="AT72" s="1"/>
  <c r="AU72" s="1"/>
  <c r="AW72" s="1"/>
  <c r="AN72"/>
  <c r="AS14"/>
  <c r="AT14" s="1"/>
  <c r="AU14" s="1"/>
  <c r="AN14"/>
  <c r="AS51"/>
  <c r="AT51" s="1"/>
  <c r="AU51" s="1"/>
  <c r="AW51" s="1"/>
  <c r="AN51"/>
  <c r="AS59"/>
  <c r="AT59" s="1"/>
  <c r="AU59" s="1"/>
  <c r="AW59" s="1"/>
  <c r="AN59"/>
  <c r="AS50"/>
  <c r="AT50" s="1"/>
  <c r="AU50" s="1"/>
  <c r="AW50" s="1"/>
  <c r="AN50"/>
  <c r="AS79"/>
  <c r="AT79" s="1"/>
  <c r="AU79" s="1"/>
  <c r="AW79" s="1"/>
  <c r="AN79"/>
  <c r="AS77"/>
  <c r="AT77" s="1"/>
  <c r="AU77" s="1"/>
  <c r="AW77" s="1"/>
  <c r="AN77"/>
  <c r="AS33"/>
  <c r="AT33" s="1"/>
  <c r="AU33" s="1"/>
  <c r="AN33"/>
  <c r="AS49"/>
  <c r="AT49" s="1"/>
  <c r="AU49" s="1"/>
  <c r="AW49" s="1"/>
  <c r="AN49"/>
  <c r="AS65"/>
  <c r="AT65" s="1"/>
  <c r="AU65" s="1"/>
  <c r="AW65" s="1"/>
  <c r="AN65"/>
  <c r="AS22"/>
  <c r="AT22" s="1"/>
  <c r="AU22" s="1"/>
  <c r="AN22"/>
  <c r="AS37"/>
  <c r="AT37" s="1"/>
  <c r="AU37" s="1"/>
  <c r="AN37"/>
  <c r="AS56"/>
  <c r="AT56" s="1"/>
  <c r="AU56" s="1"/>
  <c r="AW56" s="1"/>
  <c r="AN56"/>
  <c r="AS29"/>
  <c r="AT29" s="1"/>
  <c r="AU29" s="1"/>
  <c r="AN29"/>
  <c r="AS73"/>
  <c r="AT73" s="1"/>
  <c r="AU73" s="1"/>
  <c r="AW73" s="1"/>
  <c r="AN73"/>
  <c r="AS82"/>
  <c r="AT82" s="1"/>
  <c r="AU82" s="1"/>
  <c r="AW82" s="1"/>
  <c r="AN82"/>
  <c r="BB54"/>
  <c r="BD83"/>
  <c r="BB74"/>
  <c r="BB61"/>
  <c r="BD85"/>
  <c r="BD69"/>
  <c r="BD41"/>
  <c r="BB40"/>
  <c r="BD45"/>
  <c r="BD75"/>
  <c r="BD44"/>
  <c r="BD64"/>
  <c r="BD42"/>
  <c r="BB57"/>
  <c r="BD81"/>
  <c r="BB52"/>
  <c r="BD70"/>
  <c r="BD53"/>
  <c r="BD76"/>
  <c r="BD60"/>
  <c r="BD68"/>
  <c r="BD78"/>
  <c r="BD58"/>
  <c r="BD66"/>
  <c r="BD57"/>
  <c r="BD54"/>
  <c r="BD40"/>
  <c r="AS47"/>
  <c r="AT47" s="1"/>
  <c r="AU47" s="1"/>
  <c r="AW47" s="1"/>
  <c r="BD52"/>
  <c r="BD61"/>
  <c r="BB42"/>
  <c r="BB64"/>
  <c r="BB81"/>
  <c r="BD74"/>
  <c r="BB41"/>
  <c r="BB75"/>
  <c r="BB85"/>
  <c r="BB83"/>
  <c r="BB44"/>
  <c r="BB78"/>
  <c r="BB53"/>
  <c r="BB69"/>
  <c r="BB68"/>
  <c r="AS18"/>
  <c r="AT18" s="1"/>
  <c r="AU18" s="1"/>
  <c r="BB58"/>
  <c r="BB70"/>
  <c r="BB76"/>
  <c r="BB45"/>
  <c r="BB60"/>
  <c r="AS55"/>
  <c r="AT55" s="1"/>
  <c r="AU55" s="1"/>
  <c r="AW55" s="1"/>
  <c r="AS84"/>
  <c r="AT84" s="1"/>
  <c r="AU84" s="1"/>
  <c r="AW84" s="1"/>
  <c r="AS63"/>
  <c r="AT63" s="1"/>
  <c r="AU63" s="1"/>
  <c r="AW63" s="1"/>
  <c r="AS15"/>
  <c r="AT15" s="1"/>
  <c r="AU15" s="1"/>
  <c r="AS38"/>
  <c r="AT38" s="1"/>
  <c r="AU38" s="1"/>
  <c r="AS67"/>
  <c r="AT67" s="1"/>
  <c r="AU67" s="1"/>
  <c r="AW67" s="1"/>
  <c r="BB67" s="1"/>
  <c r="AS23"/>
  <c r="AT23" s="1"/>
  <c r="AU23" s="1"/>
  <c r="AZ38"/>
  <c r="BA38" s="1"/>
  <c r="AZ37"/>
  <c r="BA37" s="1"/>
  <c r="AZ34"/>
  <c r="BA34" s="1"/>
  <c r="AZ39"/>
  <c r="BA39" s="1"/>
  <c r="AZ36"/>
  <c r="BA36" s="1"/>
  <c r="AZ33"/>
  <c r="BA33" s="1"/>
  <c r="AZ31"/>
  <c r="BA31" s="1"/>
  <c r="AZ29"/>
  <c r="BA29" s="1"/>
  <c r="AZ35"/>
  <c r="BA35" s="1"/>
  <c r="AZ32"/>
  <c r="BA32" s="1"/>
  <c r="AZ30"/>
  <c r="BA30" s="1"/>
  <c r="AZ26"/>
  <c r="BA26" s="1"/>
  <c r="AZ28"/>
  <c r="BA28" s="1"/>
  <c r="AZ24"/>
  <c r="BA24" s="1"/>
  <c r="AZ20"/>
  <c r="BA20" s="1"/>
  <c r="AZ16"/>
  <c r="BA16" s="1"/>
  <c r="AZ27"/>
  <c r="BA27" s="1"/>
  <c r="AZ25"/>
  <c r="BA25" s="1"/>
  <c r="AZ22"/>
  <c r="BA22" s="1"/>
  <c r="AZ17"/>
  <c r="BA17" s="1"/>
  <c r="AZ13"/>
  <c r="BA13" s="1"/>
  <c r="AZ23"/>
  <c r="BA23" s="1"/>
  <c r="AZ21"/>
  <c r="BA21" s="1"/>
  <c r="AZ18"/>
  <c r="BA18" s="1"/>
  <c r="AZ15"/>
  <c r="BA15" s="1"/>
  <c r="AZ11"/>
  <c r="BA11" s="1"/>
  <c r="AZ19"/>
  <c r="BA19" s="1"/>
  <c r="AZ14"/>
  <c r="BA14" s="1"/>
  <c r="AZ12"/>
  <c r="BA12" s="1"/>
  <c r="AZ10"/>
  <c r="BA10" s="1"/>
  <c r="AV38"/>
  <c r="AV37"/>
  <c r="AV34"/>
  <c r="AV39"/>
  <c r="AV36"/>
  <c r="AV33"/>
  <c r="AV31"/>
  <c r="AV29"/>
  <c r="AV35"/>
  <c r="AV32"/>
  <c r="AV30"/>
  <c r="AV26"/>
  <c r="AV28"/>
  <c r="AV24"/>
  <c r="AV20"/>
  <c r="AV16"/>
  <c r="AV27"/>
  <c r="AV25"/>
  <c r="AV22"/>
  <c r="AV17"/>
  <c r="AV13"/>
  <c r="AV23"/>
  <c r="AV21"/>
  <c r="AV18"/>
  <c r="AV15"/>
  <c r="AV11"/>
  <c r="AV19"/>
  <c r="AV14"/>
  <c r="AV12"/>
  <c r="AV10"/>
  <c r="AB38"/>
  <c r="AB37"/>
  <c r="AB34"/>
  <c r="AB39"/>
  <c r="AB36"/>
  <c r="AB33"/>
  <c r="AB31"/>
  <c r="AB29"/>
  <c r="AB35"/>
  <c r="AB30"/>
  <c r="AB26"/>
  <c r="AB28"/>
  <c r="AB24"/>
  <c r="AB20"/>
  <c r="AB16"/>
  <c r="AB27"/>
  <c r="AB25"/>
  <c r="AB22"/>
  <c r="AB17"/>
  <c r="AB13"/>
  <c r="AB23"/>
  <c r="AB21"/>
  <c r="AB18"/>
  <c r="AB15"/>
  <c r="AB11"/>
  <c r="AB19"/>
  <c r="AB14"/>
  <c r="AB12"/>
  <c r="AB10"/>
  <c r="AB32"/>
  <c r="BD43" l="1"/>
  <c r="BB80"/>
  <c r="BB82"/>
  <c r="BB65"/>
  <c r="BB79"/>
  <c r="BB59"/>
  <c r="BD73"/>
  <c r="BB77"/>
  <c r="BD50"/>
  <c r="BB72"/>
  <c r="BD46"/>
  <c r="BD48"/>
  <c r="BD71"/>
  <c r="BB49"/>
  <c r="BD51"/>
  <c r="BD62"/>
  <c r="BB71"/>
  <c r="BD79"/>
  <c r="BD59"/>
  <c r="BD72"/>
  <c r="BD82"/>
  <c r="BD49"/>
  <c r="BD65"/>
  <c r="BB73"/>
  <c r="BB56"/>
  <c r="BB50"/>
  <c r="BB51"/>
  <c r="BB62"/>
  <c r="BB46"/>
  <c r="BB48"/>
  <c r="BD77"/>
  <c r="BD56"/>
  <c r="BD67"/>
  <c r="BD47"/>
  <c r="BB47"/>
  <c r="BB63"/>
  <c r="BD63"/>
  <c r="BB55"/>
  <c r="BD55"/>
  <c r="BB84"/>
  <c r="BD84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H12"/>
  <c r="AH21"/>
  <c r="AH22"/>
  <c r="AH25"/>
  <c r="AH27"/>
  <c r="AH24"/>
  <c r="AH28"/>
  <c r="AH29"/>
  <c r="AH31"/>
  <c r="AH39"/>
  <c r="AH32" l="1"/>
  <c r="AH15"/>
  <c r="AH19"/>
  <c r="AH16"/>
  <c r="AW26"/>
  <c r="AW39"/>
  <c r="AW28"/>
  <c r="AW15"/>
  <c r="AW34"/>
  <c r="AW13"/>
  <c r="AW32"/>
  <c r="AW33"/>
  <c r="AW14"/>
  <c r="AW18"/>
  <c r="AW19"/>
  <c r="AW38"/>
  <c r="AW22"/>
  <c r="AW36"/>
  <c r="AW35"/>
  <c r="AW20"/>
  <c r="AW37"/>
  <c r="AW16"/>
  <c r="AW17"/>
  <c r="AH13"/>
  <c r="AH10"/>
  <c r="AW29"/>
  <c r="AW30"/>
  <c r="AW27"/>
  <c r="AW10"/>
  <c r="AW21"/>
  <c r="AH14"/>
  <c r="AH34"/>
  <c r="AH33"/>
  <c r="AH18"/>
  <c r="AH36"/>
  <c r="AH30"/>
  <c r="AH26"/>
  <c r="AH38"/>
  <c r="AH20"/>
  <c r="AH17"/>
  <c r="AH23"/>
  <c r="AH11"/>
  <c r="AH37"/>
  <c r="AH35"/>
  <c r="BD27" l="1"/>
  <c r="BD26"/>
  <c r="BD36"/>
  <c r="BD34"/>
  <c r="BD28"/>
  <c r="BD21"/>
  <c r="BD29"/>
  <c r="BD30"/>
  <c r="BD20"/>
  <c r="BD14"/>
  <c r="BD37"/>
  <c r="BD38"/>
  <c r="BD13"/>
  <c r="BD32"/>
  <c r="BD17"/>
  <c r="BD18"/>
  <c r="BD39"/>
  <c r="BD16"/>
  <c r="BD22"/>
  <c r="BD19"/>
  <c r="BD35"/>
  <c r="BD33"/>
  <c r="BD10"/>
  <c r="BD15"/>
  <c r="BB37"/>
  <c r="BB18"/>
  <c r="BB38"/>
  <c r="BB13"/>
  <c r="BB39"/>
  <c r="BB27"/>
  <c r="BB29"/>
  <c r="BB15"/>
  <c r="BB17"/>
  <c r="BB16"/>
  <c r="BB32"/>
  <c r="BB26"/>
  <c r="BB36"/>
  <c r="BB33"/>
  <c r="BB20"/>
  <c r="BB10"/>
  <c r="BB28"/>
  <c r="BB22"/>
  <c r="BB35"/>
  <c r="BB30"/>
  <c r="BB14"/>
  <c r="BB19"/>
  <c r="BB21"/>
  <c r="BB34"/>
  <c r="AW11"/>
  <c r="BB11" s="1"/>
  <c r="AW25"/>
  <c r="AW23"/>
  <c r="BB23" s="1"/>
  <c r="AW31"/>
  <c r="AW12"/>
  <c r="AW24"/>
  <c r="BD23" l="1"/>
  <c r="BB24"/>
  <c r="BD24"/>
  <c r="BB12"/>
  <c r="BD12"/>
  <c r="BB25"/>
  <c r="BD25"/>
  <c r="BB31"/>
  <c r="BD31"/>
  <c r="BD11"/>
  <c r="BE96" l="1"/>
  <c r="BF96" s="1"/>
  <c r="BE137"/>
  <c r="BF137" s="1"/>
  <c r="BE88"/>
  <c r="BF88" s="1"/>
  <c r="BE113"/>
  <c r="BF113" s="1"/>
  <c r="BE107"/>
  <c r="BF107" s="1"/>
  <c r="BE108"/>
  <c r="BF108" s="1"/>
  <c r="BE115"/>
  <c r="BF115" s="1"/>
  <c r="BE87"/>
  <c r="BF87" s="1"/>
  <c r="BE119"/>
  <c r="BF119" s="1"/>
  <c r="BE109"/>
  <c r="BF109" s="1"/>
  <c r="BE106"/>
  <c r="BF106" s="1"/>
  <c r="BE101"/>
  <c r="BF101" s="1"/>
  <c r="BE128"/>
  <c r="BF128" s="1"/>
  <c r="BE134"/>
  <c r="BF134" s="1"/>
  <c r="BE125"/>
  <c r="BF125" s="1"/>
  <c r="BE93"/>
  <c r="BF93" s="1"/>
  <c r="BE122"/>
  <c r="BF122" s="1"/>
  <c r="BE98"/>
  <c r="BF98" s="1"/>
  <c r="BE135"/>
  <c r="BF135" s="1"/>
  <c r="BE124"/>
  <c r="BF124" s="1"/>
  <c r="BE112"/>
  <c r="BF112" s="1"/>
  <c r="BE103"/>
  <c r="BF103" s="1"/>
  <c r="BE92"/>
  <c r="BF92" s="1"/>
  <c r="BE118"/>
  <c r="BF118" s="1"/>
  <c r="BE129"/>
  <c r="BF129" s="1"/>
  <c r="BE123"/>
  <c r="BF123" s="1"/>
  <c r="BE89"/>
  <c r="BF89" s="1"/>
  <c r="BE126"/>
  <c r="BF126" s="1"/>
  <c r="BE94"/>
  <c r="BF94" s="1"/>
  <c r="BE130"/>
  <c r="BF130" s="1"/>
  <c r="BE105"/>
  <c r="BF105" s="1"/>
  <c r="BE136"/>
  <c r="BF136" s="1"/>
  <c r="BE127"/>
  <c r="BF127" s="1"/>
  <c r="BE116"/>
  <c r="BF116" s="1"/>
  <c r="BE104"/>
  <c r="BF104" s="1"/>
  <c r="BE95"/>
  <c r="BF95" s="1"/>
  <c r="BE133"/>
  <c r="BF133" s="1"/>
  <c r="BE102"/>
  <c r="BF102" s="1"/>
  <c r="BE131"/>
  <c r="BF131" s="1"/>
  <c r="BE99"/>
  <c r="BF99" s="1"/>
  <c r="BE110"/>
  <c r="BF110" s="1"/>
  <c r="BE90"/>
  <c r="BF90" s="1"/>
  <c r="BE114"/>
  <c r="BF114" s="1"/>
  <c r="BE97"/>
  <c r="BF97" s="1"/>
  <c r="BE132"/>
  <c r="BF132" s="1"/>
  <c r="BE120"/>
  <c r="BF120" s="1"/>
  <c r="BE111"/>
  <c r="BF111" s="1"/>
  <c r="BE100"/>
  <c r="BF100" s="1"/>
  <c r="BE91"/>
  <c r="BF91" s="1"/>
  <c r="BE117"/>
  <c r="BF117" s="1"/>
  <c r="BE121"/>
  <c r="BF121" s="1"/>
  <c r="BE70"/>
  <c r="BF70" s="1"/>
  <c r="BE21"/>
  <c r="BF21" s="1"/>
  <c r="BE16"/>
  <c r="BF16" s="1"/>
  <c r="BE41"/>
  <c r="BF41" s="1"/>
  <c r="BE77"/>
  <c r="BF77" s="1"/>
  <c r="BE68"/>
  <c r="BF68" s="1"/>
  <c r="BE47"/>
  <c r="BF47" s="1"/>
  <c r="BE61"/>
  <c r="BF61" s="1"/>
  <c r="BE78"/>
  <c r="BF78" s="1"/>
  <c r="BE37"/>
  <c r="BF37" s="1"/>
  <c r="BE39"/>
  <c r="BF39" s="1"/>
  <c r="BE49"/>
  <c r="BF49" s="1"/>
  <c r="BE44"/>
  <c r="BF44" s="1"/>
  <c r="BE35"/>
  <c r="BF35" s="1"/>
  <c r="BE50"/>
  <c r="BF50" s="1"/>
  <c r="BE75"/>
  <c r="BF75" s="1"/>
  <c r="BE54"/>
  <c r="BF54" s="1"/>
  <c r="BE12"/>
  <c r="BF12" s="1"/>
  <c r="BE19"/>
  <c r="BF19" s="1"/>
  <c r="BE30"/>
  <c r="BF30" s="1"/>
  <c r="BE55"/>
  <c r="BF55" s="1"/>
  <c r="BE72"/>
  <c r="BF72" s="1"/>
  <c r="BE67"/>
  <c r="BF67" s="1"/>
  <c r="BE38"/>
  <c r="BF38" s="1"/>
  <c r="BE63"/>
  <c r="BF63" s="1"/>
  <c r="BE74"/>
  <c r="BF74" s="1"/>
  <c r="BE29"/>
  <c r="BF29" s="1"/>
  <c r="BE60"/>
  <c r="BF60" s="1"/>
  <c r="BE10"/>
  <c r="BF10" s="1"/>
  <c r="BE18"/>
  <c r="BF18" s="1"/>
  <c r="BE45"/>
  <c r="BF45" s="1"/>
  <c r="BE43"/>
  <c r="BF43" s="1"/>
  <c r="BE81"/>
  <c r="BF81" s="1"/>
  <c r="BE40"/>
  <c r="BF40" s="1"/>
  <c r="BE15"/>
  <c r="BF15" s="1"/>
  <c r="BE58"/>
  <c r="BF58" s="1"/>
  <c r="BE83"/>
  <c r="BF83" s="1"/>
  <c r="BE20"/>
  <c r="BF20" s="1"/>
  <c r="BE62"/>
  <c r="BF62" s="1"/>
  <c r="BE56"/>
  <c r="BF56" s="1"/>
  <c r="BE82"/>
  <c r="BF82" s="1"/>
  <c r="BE23"/>
  <c r="BF23" s="1"/>
  <c r="BE57"/>
  <c r="BF57" s="1"/>
  <c r="BE84"/>
  <c r="BF84" s="1"/>
  <c r="BE34"/>
  <c r="BF34" s="1"/>
  <c r="BE59"/>
  <c r="BF59" s="1"/>
  <c r="BE22"/>
  <c r="BF22" s="1"/>
  <c r="BE25"/>
  <c r="BF25" s="1"/>
  <c r="BE52"/>
  <c r="BF52" s="1"/>
  <c r="BE14"/>
  <c r="BF14" s="1"/>
  <c r="BE85"/>
  <c r="BF85" s="1"/>
  <c r="BE80"/>
  <c r="BF80" s="1"/>
  <c r="BE73"/>
  <c r="BF73" s="1"/>
  <c r="BE32"/>
  <c r="BF32" s="1"/>
  <c r="BE11"/>
  <c r="BF11" s="1"/>
  <c r="BE79"/>
  <c r="BF79" s="1"/>
  <c r="BE48"/>
  <c r="BF48" s="1"/>
  <c r="BE33"/>
  <c r="BF33" s="1"/>
  <c r="BE69"/>
  <c r="BF69" s="1"/>
  <c r="BE36"/>
  <c r="BF36" s="1"/>
  <c r="BE31"/>
  <c r="BF31" s="1"/>
  <c r="BE42"/>
  <c r="BF42" s="1"/>
  <c r="BE28"/>
  <c r="BF28" s="1"/>
  <c r="BE66"/>
  <c r="BF66" s="1"/>
  <c r="BE64"/>
  <c r="BF64" s="1"/>
  <c r="BE13"/>
  <c r="BF13" s="1"/>
  <c r="BE27"/>
  <c r="BF27" s="1"/>
  <c r="BE17"/>
  <c r="BF17" s="1"/>
  <c r="BE53"/>
  <c r="BF53" s="1"/>
  <c r="BE76"/>
  <c r="BF76" s="1"/>
  <c r="BE26"/>
  <c r="BF26" s="1"/>
  <c r="BE51"/>
  <c r="BF51" s="1"/>
  <c r="BE65"/>
  <c r="BF65" s="1"/>
  <c r="BE46"/>
  <c r="BF46" s="1"/>
  <c r="BE24"/>
  <c r="BF24" s="1"/>
  <c r="BE71"/>
  <c r="BF71" s="1"/>
</calcChain>
</file>

<file path=xl/sharedStrings.xml><?xml version="1.0" encoding="utf-8"?>
<sst xmlns="http://schemas.openxmlformats.org/spreadsheetml/2006/main" count="199" uniqueCount="189">
  <si>
    <t>L203X203X28.6</t>
  </si>
  <si>
    <t>L203X203X25.4</t>
  </si>
  <si>
    <t>L203X203X22.2</t>
  </si>
  <si>
    <t>L203X203X19</t>
  </si>
  <si>
    <t>L203X203X15.9</t>
  </si>
  <si>
    <t>L203X203X14.3</t>
  </si>
  <si>
    <t>L203X203X12.7</t>
  </si>
  <si>
    <t>L152X152X25.4</t>
  </si>
  <si>
    <t>L152X152X22.2</t>
  </si>
  <si>
    <t>L152X152X19</t>
  </si>
  <si>
    <t>L152X152X15.9</t>
  </si>
  <si>
    <t>L152X152X14.3</t>
  </si>
  <si>
    <t>L152X152X12.7</t>
  </si>
  <si>
    <t>L152X152X11.1</t>
  </si>
  <si>
    <t>L152X152X9.5</t>
  </si>
  <si>
    <t>L152X152X7.9</t>
  </si>
  <si>
    <t>L127X127X22.2</t>
  </si>
  <si>
    <t>L127X127X19</t>
  </si>
  <si>
    <t>L127X127X15.9</t>
  </si>
  <si>
    <t>L127X127X12.7</t>
  </si>
  <si>
    <t>L127X127X11.1</t>
  </si>
  <si>
    <t>L127X127X9.5</t>
  </si>
  <si>
    <t>L127X127X7.9</t>
  </si>
  <si>
    <t>L127X89X19</t>
  </si>
  <si>
    <t>L127X89X15.9</t>
  </si>
  <si>
    <t>L127X89X12.7</t>
  </si>
  <si>
    <t>L127X89X9.5</t>
  </si>
  <si>
    <t>L127X89X7.9</t>
  </si>
  <si>
    <t>L127X89X6.4</t>
  </si>
  <si>
    <t>L127X76X12.7</t>
  </si>
  <si>
    <t>L127X76X11.1</t>
  </si>
  <si>
    <t>L127X76X9.5</t>
  </si>
  <si>
    <t>L127X76X7.9</t>
  </si>
  <si>
    <t>L127X76X6.4</t>
  </si>
  <si>
    <t>L102X102X19</t>
  </si>
  <si>
    <t>L102X102X15.9</t>
  </si>
  <si>
    <t>L102X102X12.7</t>
  </si>
  <si>
    <t>L102X102X11.1</t>
  </si>
  <si>
    <t>L102X102X9.5</t>
  </si>
  <si>
    <t>L102X102X7.9</t>
  </si>
  <si>
    <t>L102X102X6.4</t>
  </si>
  <si>
    <t>L102X89X12.7</t>
  </si>
  <si>
    <t>L102X89X9.5</t>
  </si>
  <si>
    <t>L102X89X7.9</t>
  </si>
  <si>
    <t>L102X89X6.4</t>
  </si>
  <si>
    <t>L102X76X15.9</t>
  </si>
  <si>
    <t>L102X76X12.7</t>
  </si>
  <si>
    <t>L102X76X9.5</t>
  </si>
  <si>
    <t>L102X76X7.9</t>
  </si>
  <si>
    <t>L102X76X6.4</t>
  </si>
  <si>
    <t>L89X89X12.7</t>
  </si>
  <si>
    <t>L89X89X11.1</t>
  </si>
  <si>
    <t>L89X89X9.5</t>
  </si>
  <si>
    <t>L89X89X7.9</t>
  </si>
  <si>
    <t>L89X89X6.4</t>
  </si>
  <si>
    <t>L89X76X12.7</t>
  </si>
  <si>
    <t>L89X76X11.1</t>
  </si>
  <si>
    <t>L89X76X9.5</t>
  </si>
  <si>
    <t>L89X76X7.9</t>
  </si>
  <si>
    <t>L89X76X6.4</t>
  </si>
  <si>
    <t>L89X64X12.7</t>
  </si>
  <si>
    <t>L89X64X9.5</t>
  </si>
  <si>
    <t>L89X64X7.9</t>
  </si>
  <si>
    <t>L89X64X6.4</t>
  </si>
  <si>
    <t>L76X76X12.7</t>
  </si>
  <si>
    <t>L76X76X11.1</t>
  </si>
  <si>
    <t>L76X76X9.5</t>
  </si>
  <si>
    <t>L76X76X7.9</t>
  </si>
  <si>
    <t>L76X76X6.4</t>
  </si>
  <si>
    <t>L76X76X4.8</t>
  </si>
  <si>
    <t>L76X64X12.7</t>
  </si>
  <si>
    <t>L76X64X11.1</t>
  </si>
  <si>
    <t>L76X64X9.5</t>
  </si>
  <si>
    <t>L76X64X7.9</t>
  </si>
  <si>
    <t>L76X64X6.4</t>
  </si>
  <si>
    <t>L76X64X4.8</t>
  </si>
  <si>
    <t>L76X51X12.7</t>
  </si>
  <si>
    <t>L76X51X9.5</t>
  </si>
  <si>
    <t>L76X51X7.9</t>
  </si>
  <si>
    <t>L76X51X6.4</t>
  </si>
  <si>
    <t>L76X51X4.8</t>
  </si>
  <si>
    <t>L64X64X12.7</t>
  </si>
  <si>
    <t>L64X64X9.5</t>
  </si>
  <si>
    <t>L64X64X7.9</t>
  </si>
  <si>
    <t>L64X64X6.4</t>
  </si>
  <si>
    <t>L64X64X4.8</t>
  </si>
  <si>
    <t>L64X51X9.5</t>
  </si>
  <si>
    <t>L64X51X7.9</t>
  </si>
  <si>
    <t>L64X51X6.4</t>
  </si>
  <si>
    <t>L64X51X4.8</t>
  </si>
  <si>
    <t>L64X38X6.4</t>
  </si>
  <si>
    <t>L64X38X4.8</t>
  </si>
  <si>
    <t>L51X51X9.5</t>
  </si>
  <si>
    <t>L51X51X7.9</t>
  </si>
  <si>
    <t>L51X51X6.4</t>
  </si>
  <si>
    <t>L51X51X4.8</t>
  </si>
  <si>
    <t>L51X51X3.2</t>
  </si>
  <si>
    <t>Section</t>
  </si>
  <si>
    <t>Wt/L</t>
  </si>
  <si>
    <t>Wt</t>
  </si>
  <si>
    <t>Area</t>
  </si>
  <si>
    <t>K</t>
  </si>
  <si>
    <t>I</t>
  </si>
  <si>
    <t>S</t>
  </si>
  <si>
    <t>r</t>
  </si>
  <si>
    <t>y</t>
  </si>
  <si>
    <t>Z</t>
  </si>
  <si>
    <t>yp</t>
  </si>
  <si>
    <t>x</t>
  </si>
  <si>
    <t>xp</t>
  </si>
  <si>
    <t>Tan(a)</t>
  </si>
  <si>
    <t>d</t>
  </si>
  <si>
    <t>bf</t>
  </si>
  <si>
    <t>t</t>
  </si>
  <si>
    <t>Check</t>
  </si>
  <si>
    <t>bmin</t>
  </si>
  <si>
    <t>Allowed</t>
  </si>
  <si>
    <t>Sr. No.</t>
  </si>
  <si>
    <t>Fi X Fcr</t>
  </si>
  <si>
    <t>Pu(req)</t>
  </si>
  <si>
    <t>Pu</t>
  </si>
  <si>
    <t>X-X</t>
  </si>
  <si>
    <t>Y-Y</t>
  </si>
  <si>
    <t>Z-Z</t>
  </si>
  <si>
    <t>Other Properties</t>
  </si>
  <si>
    <t>Flange Width Criteria</t>
  </si>
  <si>
    <t>Slenderness Check</t>
  </si>
  <si>
    <t>Length in (m):</t>
  </si>
  <si>
    <t>Pu in KN:</t>
  </si>
  <si>
    <t>Tu in KN:</t>
  </si>
  <si>
    <t>R</t>
  </si>
  <si>
    <t>Fe</t>
  </si>
  <si>
    <t>Tensile Capacity Check</t>
  </si>
  <si>
    <t>Compressive Capacity Check</t>
  </si>
  <si>
    <t>Tu</t>
  </si>
  <si>
    <t>Final Selection</t>
  </si>
  <si>
    <t>Checks</t>
  </si>
  <si>
    <t>Local Instability</t>
  </si>
  <si>
    <t>b/t</t>
  </si>
  <si>
    <t>λr</t>
  </si>
  <si>
    <t>Area Criteria</t>
  </si>
  <si>
    <t>Area (req)</t>
  </si>
  <si>
    <t>L203X152X25.4</t>
  </si>
  <si>
    <t>L203X152X22.2</t>
  </si>
  <si>
    <t>L203X152X19</t>
  </si>
  <si>
    <t>L203X152X15.9</t>
  </si>
  <si>
    <t>L203X152X14.3</t>
  </si>
  <si>
    <t>L203X152X12.7</t>
  </si>
  <si>
    <t>L203X152X11.1</t>
  </si>
  <si>
    <t>L203X102X25.4</t>
  </si>
  <si>
    <t>L203X102X22.2</t>
  </si>
  <si>
    <t>L203X102X19</t>
  </si>
  <si>
    <t>L203X102X15.9</t>
  </si>
  <si>
    <t>L203X102X14.3</t>
  </si>
  <si>
    <t>L203X102X12.7</t>
  </si>
  <si>
    <t>L203X102X11.1</t>
  </si>
  <si>
    <t>L178X102X19</t>
  </si>
  <si>
    <t>L178X102X15.9</t>
  </si>
  <si>
    <t>L178X102X12.7</t>
  </si>
  <si>
    <t>L178X102X11.1</t>
  </si>
  <si>
    <t>L178X102X9.5</t>
  </si>
  <si>
    <t>L152X102X22.2</t>
  </si>
  <si>
    <t>L152X102X19</t>
  </si>
  <si>
    <t>L152X102X15.9</t>
  </si>
  <si>
    <t>L152X102X14.3</t>
  </si>
  <si>
    <t>L152X102X12.7</t>
  </si>
  <si>
    <t>L152X102X11.1</t>
  </si>
  <si>
    <t>L152X102X9.5</t>
  </si>
  <si>
    <t>L152X102X7.9</t>
  </si>
  <si>
    <t>L152X89X12.7</t>
  </si>
  <si>
    <t>L152X89X9.5</t>
  </si>
  <si>
    <t>L152X89X7.9</t>
  </si>
  <si>
    <t>Spacing (mm):</t>
  </si>
  <si>
    <t>Iy</t>
  </si>
  <si>
    <t>ry</t>
  </si>
  <si>
    <t>Rx</t>
  </si>
  <si>
    <t>Ry</t>
  </si>
  <si>
    <t>a/ri</t>
  </si>
  <si>
    <t>ri</t>
  </si>
  <si>
    <t>a(maz)</t>
  </si>
  <si>
    <t>n</t>
  </si>
  <si>
    <t>Ry(mod)</t>
  </si>
  <si>
    <t>Modified Slenderness Ratio Calculations</t>
  </si>
  <si>
    <t>A for 2 Ls</t>
  </si>
  <si>
    <t>Leg Width</t>
  </si>
  <si>
    <t>A for 1 L</t>
  </si>
  <si>
    <t>Case:</t>
  </si>
  <si>
    <t>Tu (f)</t>
  </si>
  <si>
    <t>Tu (y)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</si>
</sst>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0" fontId="0" fillId="11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5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F137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defaultRowHeight="15"/>
  <cols>
    <col min="1" max="1" width="13.7109375" customWidth="1"/>
    <col min="2" max="2" width="15.140625" customWidth="1"/>
    <col min="43" max="43" width="10.140625" customWidth="1"/>
    <col min="55" max="55" width="9.140625" customWidth="1"/>
    <col min="56" max="56" width="0.28515625" customWidth="1"/>
    <col min="57" max="57" width="0.85546875" hidden="1" customWidth="1"/>
    <col min="58" max="58" width="0.28515625" customWidth="1"/>
    <col min="59" max="59" width="4.7109375" customWidth="1"/>
    <col min="60" max="60" width="3.85546875" customWidth="1"/>
    <col min="61" max="61" width="5.5703125" customWidth="1"/>
  </cols>
  <sheetData>
    <row r="2" spans="1:58">
      <c r="A2" s="9" t="s">
        <v>127</v>
      </c>
      <c r="B2" s="10">
        <v>2.8</v>
      </c>
    </row>
    <row r="3" spans="1:58">
      <c r="A3" s="9" t="s">
        <v>128</v>
      </c>
      <c r="B3" s="10">
        <v>50</v>
      </c>
    </row>
    <row r="4" spans="1:58">
      <c r="A4" s="9" t="s">
        <v>129</v>
      </c>
      <c r="B4" s="10">
        <v>288</v>
      </c>
    </row>
    <row r="5" spans="1:58">
      <c r="A5" s="9" t="s">
        <v>172</v>
      </c>
      <c r="B5" s="10">
        <v>10</v>
      </c>
    </row>
    <row r="6" spans="1:58">
      <c r="A6" s="9" t="s">
        <v>186</v>
      </c>
      <c r="B6" s="10">
        <f>IF(B4&lt;B3,1,IF(B4&gt;10*B3,2,IF(B4&gt;(1+0.015*B2^2)*B3,3,4)))</f>
        <v>3</v>
      </c>
    </row>
    <row r="8" spans="1:58">
      <c r="F8" s="19" t="s">
        <v>121</v>
      </c>
      <c r="G8" s="19"/>
      <c r="H8" s="19"/>
      <c r="I8" s="19"/>
      <c r="J8" s="19"/>
      <c r="K8" s="19"/>
      <c r="L8" s="19"/>
      <c r="M8" s="22" t="s">
        <v>122</v>
      </c>
      <c r="N8" s="22"/>
      <c r="O8" s="22"/>
      <c r="P8" s="22"/>
      <c r="Q8" s="22"/>
      <c r="R8" s="22"/>
      <c r="S8" s="22"/>
      <c r="T8" s="22"/>
      <c r="U8" s="18" t="s">
        <v>123</v>
      </c>
      <c r="V8" s="18"/>
      <c r="W8" s="20" t="s">
        <v>124</v>
      </c>
      <c r="X8" s="20"/>
      <c r="Y8" s="20"/>
      <c r="Z8" s="21" t="s">
        <v>140</v>
      </c>
      <c r="AA8" s="21"/>
      <c r="AB8" s="21"/>
      <c r="AC8" s="13" t="s">
        <v>137</v>
      </c>
      <c r="AD8" s="13"/>
      <c r="AE8" s="13"/>
      <c r="AF8" s="16" t="s">
        <v>125</v>
      </c>
      <c r="AG8" s="16"/>
      <c r="AH8" s="16"/>
      <c r="AI8" s="17" t="s">
        <v>126</v>
      </c>
      <c r="AJ8" s="17"/>
      <c r="AK8" s="17"/>
      <c r="AL8" s="17"/>
      <c r="AM8" s="17"/>
      <c r="AN8" s="17"/>
      <c r="AO8" s="15" t="s">
        <v>182</v>
      </c>
      <c r="AP8" s="15"/>
      <c r="AQ8" s="15"/>
      <c r="AR8" s="15"/>
      <c r="AS8" s="16" t="s">
        <v>133</v>
      </c>
      <c r="AT8" s="16"/>
      <c r="AU8" s="16"/>
      <c r="AV8" s="16"/>
      <c r="AW8" s="16"/>
      <c r="AX8" s="18" t="s">
        <v>132</v>
      </c>
      <c r="AY8" s="18"/>
      <c r="AZ8" s="18"/>
      <c r="BA8" s="18"/>
      <c r="BB8" s="13" t="s">
        <v>135</v>
      </c>
      <c r="BC8" s="13"/>
      <c r="BD8" s="14"/>
      <c r="BE8" s="14"/>
      <c r="BF8" s="14"/>
    </row>
    <row r="9" spans="1:58">
      <c r="A9" t="s">
        <v>117</v>
      </c>
      <c r="B9" t="s">
        <v>97</v>
      </c>
      <c r="C9" s="4" t="s">
        <v>99</v>
      </c>
      <c r="D9" s="4" t="s">
        <v>183</v>
      </c>
      <c r="E9" s="4" t="s">
        <v>185</v>
      </c>
      <c r="F9" s="4" t="s">
        <v>101</v>
      </c>
      <c r="G9" s="4" t="s">
        <v>102</v>
      </c>
      <c r="H9" s="4" t="s">
        <v>103</v>
      </c>
      <c r="I9" s="4" t="s">
        <v>104</v>
      </c>
      <c r="J9" s="4" t="s">
        <v>105</v>
      </c>
      <c r="K9" s="4" t="s">
        <v>106</v>
      </c>
      <c r="L9" s="4" t="s">
        <v>107</v>
      </c>
      <c r="M9" s="4" t="s">
        <v>173</v>
      </c>
      <c r="N9" s="4" t="s">
        <v>102</v>
      </c>
      <c r="O9" s="4" t="s">
        <v>103</v>
      </c>
      <c r="P9" s="4" t="s">
        <v>174</v>
      </c>
      <c r="Q9" s="4" t="s">
        <v>104</v>
      </c>
      <c r="R9" s="4" t="s">
        <v>108</v>
      </c>
      <c r="S9" s="4" t="s">
        <v>106</v>
      </c>
      <c r="T9" s="4" t="s">
        <v>109</v>
      </c>
      <c r="U9" s="4" t="s">
        <v>104</v>
      </c>
      <c r="V9" s="4" t="s">
        <v>110</v>
      </c>
      <c r="W9" s="4" t="s">
        <v>111</v>
      </c>
      <c r="X9" s="4" t="s">
        <v>112</v>
      </c>
      <c r="Y9" s="4" t="s">
        <v>113</v>
      </c>
      <c r="Z9" s="4" t="s">
        <v>100</v>
      </c>
      <c r="AA9" s="4" t="s">
        <v>141</v>
      </c>
      <c r="AB9" s="4" t="s">
        <v>114</v>
      </c>
      <c r="AC9" s="4" t="s">
        <v>138</v>
      </c>
      <c r="AD9" s="4" t="s">
        <v>139</v>
      </c>
      <c r="AE9" s="4" t="s">
        <v>114</v>
      </c>
      <c r="AF9" s="4" t="s">
        <v>184</v>
      </c>
      <c r="AG9" t="s">
        <v>115</v>
      </c>
      <c r="AH9" s="4" t="s">
        <v>114</v>
      </c>
      <c r="AI9" s="4" t="s">
        <v>175</v>
      </c>
      <c r="AJ9" s="4" t="s">
        <v>176</v>
      </c>
      <c r="AK9" s="4" t="s">
        <v>181</v>
      </c>
      <c r="AL9" s="4" t="s">
        <v>130</v>
      </c>
      <c r="AM9" s="4" t="s">
        <v>116</v>
      </c>
      <c r="AN9" s="4" t="s">
        <v>114</v>
      </c>
      <c r="AO9" s="4" t="s">
        <v>177</v>
      </c>
      <c r="AP9" s="4" t="s">
        <v>178</v>
      </c>
      <c r="AQ9" s="4" t="s">
        <v>179</v>
      </c>
      <c r="AR9" s="4" t="s">
        <v>180</v>
      </c>
      <c r="AS9" s="4" t="s">
        <v>131</v>
      </c>
      <c r="AT9" s="4" t="s">
        <v>118</v>
      </c>
      <c r="AU9" s="4" t="s">
        <v>119</v>
      </c>
      <c r="AV9" s="4" t="s">
        <v>120</v>
      </c>
      <c r="AW9" s="4" t="s">
        <v>114</v>
      </c>
      <c r="AX9" s="4" t="s">
        <v>188</v>
      </c>
      <c r="AY9" s="4" t="s">
        <v>187</v>
      </c>
      <c r="AZ9" s="4" t="s">
        <v>134</v>
      </c>
      <c r="BA9" s="4" t="s">
        <v>114</v>
      </c>
      <c r="BB9" s="4" t="s">
        <v>136</v>
      </c>
      <c r="BC9" s="4" t="s">
        <v>98</v>
      </c>
      <c r="BD9" s="4"/>
    </row>
    <row r="10" spans="1:58">
      <c r="A10" s="7">
        <v>1</v>
      </c>
      <c r="B10" s="7" t="s">
        <v>142</v>
      </c>
      <c r="C10" s="7">
        <v>65.5</v>
      </c>
      <c r="D10" s="7">
        <f t="shared" ref="D10:D28" si="0">2*E10</f>
        <v>16900</v>
      </c>
      <c r="E10" s="7">
        <v>8450</v>
      </c>
      <c r="F10" s="7">
        <v>38.1</v>
      </c>
      <c r="G10" s="7">
        <v>33700000</v>
      </c>
      <c r="H10" s="7">
        <v>247000</v>
      </c>
      <c r="I10" s="7">
        <v>63.2</v>
      </c>
      <c r="J10" s="7">
        <v>41.9</v>
      </c>
      <c r="K10" s="7">
        <v>447000</v>
      </c>
      <c r="L10" s="7">
        <v>20.8</v>
      </c>
      <c r="M10" s="7">
        <f t="shared" ref="M10:M41" si="1">(2*N10)+(2*E10*(0.5*$B$5+R10)^2)</f>
        <v>69373409</v>
      </c>
      <c r="N10" s="7">
        <v>16100000</v>
      </c>
      <c r="O10" s="7">
        <v>146000</v>
      </c>
      <c r="P10" s="7">
        <f t="shared" ref="P10:P28" si="2">ROUND((M10/D10)^0.5,2)</f>
        <v>64.069999999999993</v>
      </c>
      <c r="Q10" s="7">
        <v>43.7</v>
      </c>
      <c r="R10" s="2">
        <v>41.9</v>
      </c>
      <c r="S10" s="7">
        <v>265000</v>
      </c>
      <c r="T10" s="5">
        <v>20.8</v>
      </c>
      <c r="U10" s="7">
        <v>32.5</v>
      </c>
      <c r="V10" s="7">
        <v>0.54200000000000004</v>
      </c>
      <c r="W10" s="1">
        <v>152</v>
      </c>
      <c r="X10" s="1">
        <v>203</v>
      </c>
      <c r="Y10" s="2">
        <v>25.4</v>
      </c>
      <c r="Z10">
        <f t="shared" ref="Z10:Z50" si="3">D10</f>
        <v>16900</v>
      </c>
      <c r="AA10">
        <f>IF($B$6=2,4.44444*$B$4,IF($B$6=3,4.44444*$B$4,0))</f>
        <v>1279.99872</v>
      </c>
      <c r="AB10">
        <f t="shared" ref="AB10:AB28" si="4">IF(Z10&gt;AA10,1,0)</f>
        <v>1</v>
      </c>
      <c r="AC10">
        <f t="shared" ref="AC10:AC28" si="5">ROUND(MAX(X10,W10)/Y10,2)</f>
        <v>7.99</v>
      </c>
      <c r="AD10">
        <v>12.7</v>
      </c>
      <c r="AE10">
        <f t="shared" ref="AE10:AE28" si="6">IF(AC10&gt;AD10,0,1)</f>
        <v>1</v>
      </c>
      <c r="AF10">
        <f t="shared" ref="AF10:AF50" si="7">MIN(X10,W10)</f>
        <v>152</v>
      </c>
      <c r="AG10">
        <v>50</v>
      </c>
      <c r="AH10" s="7">
        <f t="shared" ref="AH10:AH28" si="8">IF(AF10&gt;AG10,1,0)</f>
        <v>1</v>
      </c>
      <c r="AI10">
        <f t="shared" ref="AI10:AI41" si="9">ROUND(($B$2*1000/I10),0)</f>
        <v>44</v>
      </c>
      <c r="AJ10">
        <f>ROUND(($B$2*1000/P10),0)</f>
        <v>44</v>
      </c>
      <c r="AK10">
        <f t="shared" ref="AK10:AK41" si="10">ROUND((((($B$2*1000)/3-75)/U10)^2+(AJ10)^2)^0.5,0)</f>
        <v>51</v>
      </c>
      <c r="AL10">
        <f t="shared" ref="AL10:AL28" si="11">MAX(AI10,AK10)</f>
        <v>51</v>
      </c>
      <c r="AM10">
        <f t="shared" ref="AM10:AM41" si="12">IF($B$6=2,300,200)</f>
        <v>200</v>
      </c>
      <c r="AN10" s="7">
        <f>IF(AL10&lt;AM10,1,0)</f>
        <v>1</v>
      </c>
      <c r="AO10">
        <f t="shared" ref="AO10:AO28" si="13">0.75*MAX(AI10,AJ10)</f>
        <v>33</v>
      </c>
      <c r="AP10">
        <f t="shared" ref="AP10:AP28" si="14">U10</f>
        <v>32.5</v>
      </c>
      <c r="AQ10">
        <f t="shared" ref="AQ10:AQ28" si="15">ROUND((AO10*AP10)/1000,3)</f>
        <v>1.073</v>
      </c>
      <c r="AR10">
        <f t="shared" ref="AR10:AR41" si="16">ROUND(((($B$2*1000)/(AQ10*1000+75))+0.5),0)</f>
        <v>3</v>
      </c>
      <c r="AS10">
        <f>1973920.88/(AL10^2)</f>
        <v>758.90845059592459</v>
      </c>
      <c r="AT10">
        <f>IF(AL10&gt;133,0.877*AS10,250*0.658^(250/AS10))*0.9</f>
        <v>196.02091017241747</v>
      </c>
      <c r="AU10">
        <f t="shared" ref="AU10:AU28" si="17">ROUND((AT10*D10)/1000,1)</f>
        <v>3312.8</v>
      </c>
      <c r="AV10">
        <f t="shared" ref="AV10:AV41" si="18">$B$3</f>
        <v>50</v>
      </c>
      <c r="AW10" s="7">
        <f t="shared" ref="AW10:AW28" si="19">IF(AU10&lt;AV10,0,1)</f>
        <v>1</v>
      </c>
      <c r="AX10" s="7">
        <f>ROUND(0.225*D10,2)</f>
        <v>3802.5</v>
      </c>
      <c r="AY10">
        <f>ROUND(0.255*D10,2)</f>
        <v>4309.5</v>
      </c>
      <c r="AZ10">
        <f t="shared" ref="AZ10:AZ41" si="20">$B$4</f>
        <v>288</v>
      </c>
      <c r="BA10">
        <f t="shared" ref="BA10:BA73" si="21">IF(AZ10&lt;MIN(AX10,AY10),1,0)</f>
        <v>1</v>
      </c>
      <c r="BB10" s="4" t="str">
        <f t="shared" ref="BB10:BB28" si="22">IF(SUM(AB10+AE10+AH10+AN10+AW10+BA10)=6,"OK","Not OK")</f>
        <v>OK</v>
      </c>
      <c r="BC10" s="7">
        <v>65.5</v>
      </c>
      <c r="BD10">
        <f t="shared" ref="BD10:BD50" si="23">IF(SUM(AB10+AE10+AH10+AN10+AW10+BA10)=6,BC10,1000)</f>
        <v>65.5</v>
      </c>
      <c r="BE10">
        <f>MIN(BD$10:BD$85)</f>
        <v>5.4</v>
      </c>
      <c r="BF10">
        <f t="shared" ref="BF10:BF74" si="24">BD10/BE10</f>
        <v>12.129629629629628</v>
      </c>
    </row>
    <row r="11" spans="1:58">
      <c r="A11" s="7">
        <v>2</v>
      </c>
      <c r="B11" s="7" t="s">
        <v>143</v>
      </c>
      <c r="C11" s="7">
        <v>57.9</v>
      </c>
      <c r="D11" s="7">
        <f t="shared" si="0"/>
        <v>14840</v>
      </c>
      <c r="E11" s="7">
        <v>7420</v>
      </c>
      <c r="F11" s="7">
        <v>35.1</v>
      </c>
      <c r="G11" s="7">
        <v>30100000</v>
      </c>
      <c r="H11" s="7">
        <v>220000</v>
      </c>
      <c r="I11" s="7">
        <v>63.5</v>
      </c>
      <c r="J11" s="7">
        <v>40.6</v>
      </c>
      <c r="K11" s="7">
        <v>398000</v>
      </c>
      <c r="L11" s="7">
        <v>18.3</v>
      </c>
      <c r="M11" s="7">
        <f t="shared" si="1"/>
        <v>59857702.400000006</v>
      </c>
      <c r="N11" s="7">
        <v>14500000</v>
      </c>
      <c r="O11" s="7">
        <v>130000</v>
      </c>
      <c r="P11" s="7">
        <f t="shared" si="2"/>
        <v>63.51</v>
      </c>
      <c r="Q11" s="7">
        <v>44.2</v>
      </c>
      <c r="R11" s="2">
        <v>40.6</v>
      </c>
      <c r="S11" s="7">
        <v>236000</v>
      </c>
      <c r="T11" s="5">
        <v>18.3</v>
      </c>
      <c r="U11" s="7">
        <v>32.5</v>
      </c>
      <c r="V11" s="7">
        <v>0.54600000000000004</v>
      </c>
      <c r="W11" s="1">
        <v>152</v>
      </c>
      <c r="X11" s="1">
        <v>203</v>
      </c>
      <c r="Y11" s="2">
        <v>22.2</v>
      </c>
      <c r="Z11">
        <f t="shared" si="3"/>
        <v>14840</v>
      </c>
      <c r="AA11">
        <f t="shared" ref="AA11:AA74" si="25">IF($B$6=2,4.44444*$B$4,IF($B$6=3,4.44444*$B$4,0))</f>
        <v>1279.99872</v>
      </c>
      <c r="AB11">
        <f t="shared" si="4"/>
        <v>1</v>
      </c>
      <c r="AC11">
        <f t="shared" si="5"/>
        <v>9.14</v>
      </c>
      <c r="AD11">
        <v>12.7</v>
      </c>
      <c r="AE11">
        <f t="shared" si="6"/>
        <v>1</v>
      </c>
      <c r="AF11">
        <f t="shared" si="7"/>
        <v>152</v>
      </c>
      <c r="AG11">
        <v>50</v>
      </c>
      <c r="AH11">
        <f t="shared" si="8"/>
        <v>1</v>
      </c>
      <c r="AI11">
        <f t="shared" si="9"/>
        <v>44</v>
      </c>
      <c r="AJ11">
        <f t="shared" ref="AJ11:AJ41" si="26">ROUND(($B$2*1000/P11),0)</f>
        <v>44</v>
      </c>
      <c r="AK11">
        <f t="shared" si="10"/>
        <v>51</v>
      </c>
      <c r="AL11">
        <f t="shared" si="11"/>
        <v>51</v>
      </c>
      <c r="AM11">
        <f t="shared" si="12"/>
        <v>200</v>
      </c>
      <c r="AN11" s="7">
        <f t="shared" ref="AN11:AN74" si="27">IF(AL11&lt;AM11,1,0)</f>
        <v>1</v>
      </c>
      <c r="AO11">
        <f t="shared" si="13"/>
        <v>33</v>
      </c>
      <c r="AP11">
        <f t="shared" si="14"/>
        <v>32.5</v>
      </c>
      <c r="AQ11">
        <f t="shared" si="15"/>
        <v>1.073</v>
      </c>
      <c r="AR11">
        <f t="shared" si="16"/>
        <v>3</v>
      </c>
      <c r="AS11">
        <f t="shared" ref="AS11:AS28" si="28">1973920.88/(AL11^2)</f>
        <v>758.90845059592459</v>
      </c>
      <c r="AT11">
        <f t="shared" ref="AT11:AT28" si="29">IF(AL11&gt;133,0.877*AS11,250*0.658^(250/AS11))*0.9</f>
        <v>196.02091017241747</v>
      </c>
      <c r="AU11">
        <f t="shared" si="17"/>
        <v>2909</v>
      </c>
      <c r="AV11">
        <f t="shared" si="18"/>
        <v>50</v>
      </c>
      <c r="AW11">
        <f t="shared" si="19"/>
        <v>1</v>
      </c>
      <c r="AX11" s="7">
        <f t="shared" ref="AX11:AX74" si="30">ROUND(0.225*D11,2)</f>
        <v>3339</v>
      </c>
      <c r="AY11">
        <f t="shared" ref="AY11:AY74" si="31">ROUND(0.255*D11,2)</f>
        <v>3784.2</v>
      </c>
      <c r="AZ11">
        <f t="shared" si="20"/>
        <v>288</v>
      </c>
      <c r="BA11">
        <f t="shared" si="21"/>
        <v>1</v>
      </c>
      <c r="BB11" s="4" t="str">
        <f t="shared" si="22"/>
        <v>OK</v>
      </c>
      <c r="BC11" s="7">
        <v>57.9</v>
      </c>
      <c r="BD11">
        <f t="shared" si="23"/>
        <v>57.9</v>
      </c>
      <c r="BE11">
        <f t="shared" ref="BE11:BE74" si="32">MIN(BD$10:BD$85)</f>
        <v>5.4</v>
      </c>
      <c r="BF11">
        <f t="shared" si="24"/>
        <v>10.722222222222221</v>
      </c>
    </row>
    <row r="12" spans="1:58">
      <c r="A12" s="7">
        <v>3</v>
      </c>
      <c r="B12" s="7" t="s">
        <v>144</v>
      </c>
      <c r="C12" s="7">
        <v>50.1</v>
      </c>
      <c r="D12" s="7">
        <f t="shared" si="0"/>
        <v>12900</v>
      </c>
      <c r="E12" s="7">
        <v>6450</v>
      </c>
      <c r="F12" s="7">
        <v>31.8</v>
      </c>
      <c r="G12" s="7">
        <v>26400000</v>
      </c>
      <c r="H12" s="7">
        <v>192000</v>
      </c>
      <c r="I12" s="7">
        <v>64</v>
      </c>
      <c r="J12" s="7">
        <v>39.6</v>
      </c>
      <c r="K12" s="7">
        <v>346000</v>
      </c>
      <c r="L12" s="7">
        <v>15.8</v>
      </c>
      <c r="M12" s="7">
        <f t="shared" si="1"/>
        <v>51260164</v>
      </c>
      <c r="N12" s="7">
        <v>12800000</v>
      </c>
      <c r="O12" s="7">
        <v>113000</v>
      </c>
      <c r="P12" s="7">
        <f t="shared" si="2"/>
        <v>63.04</v>
      </c>
      <c r="Q12" s="7">
        <v>44.5</v>
      </c>
      <c r="R12" s="2">
        <v>39.6</v>
      </c>
      <c r="S12" s="7">
        <v>205000</v>
      </c>
      <c r="T12" s="5">
        <v>15.8</v>
      </c>
      <c r="U12" s="7">
        <v>32.799999999999997</v>
      </c>
      <c r="V12" s="7">
        <v>0.55000000000000004</v>
      </c>
      <c r="W12" s="1">
        <v>152</v>
      </c>
      <c r="X12" s="1">
        <v>203</v>
      </c>
      <c r="Y12" s="2">
        <v>19.100000000000001</v>
      </c>
      <c r="Z12">
        <f t="shared" si="3"/>
        <v>12900</v>
      </c>
      <c r="AA12">
        <f t="shared" si="25"/>
        <v>1279.99872</v>
      </c>
      <c r="AB12">
        <f t="shared" si="4"/>
        <v>1</v>
      </c>
      <c r="AC12">
        <f t="shared" si="5"/>
        <v>10.63</v>
      </c>
      <c r="AD12">
        <v>12.7</v>
      </c>
      <c r="AE12">
        <f t="shared" si="6"/>
        <v>1</v>
      </c>
      <c r="AF12">
        <f t="shared" si="7"/>
        <v>152</v>
      </c>
      <c r="AG12">
        <v>50</v>
      </c>
      <c r="AH12">
        <f t="shared" si="8"/>
        <v>1</v>
      </c>
      <c r="AI12">
        <f t="shared" si="9"/>
        <v>44</v>
      </c>
      <c r="AJ12">
        <f t="shared" si="26"/>
        <v>44</v>
      </c>
      <c r="AK12">
        <f t="shared" si="10"/>
        <v>51</v>
      </c>
      <c r="AL12">
        <f t="shared" si="11"/>
        <v>51</v>
      </c>
      <c r="AM12">
        <f t="shared" si="12"/>
        <v>200</v>
      </c>
      <c r="AN12" s="7">
        <f t="shared" si="27"/>
        <v>1</v>
      </c>
      <c r="AO12">
        <f t="shared" si="13"/>
        <v>33</v>
      </c>
      <c r="AP12">
        <f t="shared" si="14"/>
        <v>32.799999999999997</v>
      </c>
      <c r="AQ12">
        <f t="shared" si="15"/>
        <v>1.0820000000000001</v>
      </c>
      <c r="AR12">
        <f t="shared" si="16"/>
        <v>3</v>
      </c>
      <c r="AS12">
        <f t="shared" si="28"/>
        <v>758.90845059592459</v>
      </c>
      <c r="AT12">
        <f t="shared" si="29"/>
        <v>196.02091017241747</v>
      </c>
      <c r="AU12">
        <f t="shared" si="17"/>
        <v>2528.6999999999998</v>
      </c>
      <c r="AV12">
        <f t="shared" si="18"/>
        <v>50</v>
      </c>
      <c r="AW12">
        <f t="shared" si="19"/>
        <v>1</v>
      </c>
      <c r="AX12" s="7">
        <f t="shared" si="30"/>
        <v>2902.5</v>
      </c>
      <c r="AY12">
        <f t="shared" si="31"/>
        <v>3289.5</v>
      </c>
      <c r="AZ12">
        <f t="shared" si="20"/>
        <v>288</v>
      </c>
      <c r="BA12">
        <f t="shared" si="21"/>
        <v>1</v>
      </c>
      <c r="BB12" s="4" t="str">
        <f t="shared" si="22"/>
        <v>OK</v>
      </c>
      <c r="BC12" s="7">
        <v>50.1</v>
      </c>
      <c r="BD12">
        <f t="shared" si="23"/>
        <v>50.1</v>
      </c>
      <c r="BE12">
        <f t="shared" si="32"/>
        <v>5.4</v>
      </c>
      <c r="BF12">
        <f t="shared" si="24"/>
        <v>9.2777777777777768</v>
      </c>
    </row>
    <row r="13" spans="1:58">
      <c r="A13" s="7">
        <v>4</v>
      </c>
      <c r="B13" s="7" t="s">
        <v>145</v>
      </c>
      <c r="C13" s="7">
        <v>42.2</v>
      </c>
      <c r="D13" s="7">
        <f t="shared" si="0"/>
        <v>10860</v>
      </c>
      <c r="E13" s="7">
        <v>5430</v>
      </c>
      <c r="F13" s="7">
        <v>28.7</v>
      </c>
      <c r="G13" s="7">
        <v>22600000</v>
      </c>
      <c r="H13" s="7">
        <v>162000</v>
      </c>
      <c r="I13" s="7">
        <v>64.5</v>
      </c>
      <c r="J13" s="7">
        <v>38.4</v>
      </c>
      <c r="K13" s="7">
        <v>293000</v>
      </c>
      <c r="L13" s="7">
        <v>13.4</v>
      </c>
      <c r="M13" s="7">
        <f t="shared" si="1"/>
        <v>42455461.599999994</v>
      </c>
      <c r="N13" s="7">
        <v>11000000</v>
      </c>
      <c r="O13" s="7">
        <v>96400</v>
      </c>
      <c r="P13" s="7">
        <f t="shared" si="2"/>
        <v>62.52</v>
      </c>
      <c r="Q13" s="7">
        <v>45</v>
      </c>
      <c r="R13" s="2">
        <v>38.4</v>
      </c>
      <c r="S13" s="7">
        <v>172000</v>
      </c>
      <c r="T13" s="5">
        <v>13.4</v>
      </c>
      <c r="U13" s="7">
        <v>32.799999999999997</v>
      </c>
      <c r="V13" s="7">
        <v>0.55400000000000005</v>
      </c>
      <c r="W13" s="1">
        <v>152</v>
      </c>
      <c r="X13" s="1">
        <v>203</v>
      </c>
      <c r="Y13" s="2">
        <v>15.9</v>
      </c>
      <c r="Z13">
        <f t="shared" si="3"/>
        <v>10860</v>
      </c>
      <c r="AA13">
        <f t="shared" si="25"/>
        <v>1279.99872</v>
      </c>
      <c r="AB13">
        <f t="shared" si="4"/>
        <v>1</v>
      </c>
      <c r="AC13">
        <f t="shared" si="5"/>
        <v>12.77</v>
      </c>
      <c r="AD13">
        <v>12.7</v>
      </c>
      <c r="AE13">
        <f t="shared" si="6"/>
        <v>0</v>
      </c>
      <c r="AF13">
        <f t="shared" si="7"/>
        <v>152</v>
      </c>
      <c r="AG13">
        <v>50</v>
      </c>
      <c r="AH13">
        <f t="shared" si="8"/>
        <v>1</v>
      </c>
      <c r="AI13">
        <f t="shared" si="9"/>
        <v>43</v>
      </c>
      <c r="AJ13">
        <f t="shared" si="26"/>
        <v>45</v>
      </c>
      <c r="AK13">
        <f t="shared" si="10"/>
        <v>52</v>
      </c>
      <c r="AL13">
        <f t="shared" si="11"/>
        <v>52</v>
      </c>
      <c r="AM13">
        <f t="shared" si="12"/>
        <v>200</v>
      </c>
      <c r="AN13" s="7">
        <f t="shared" si="27"/>
        <v>1</v>
      </c>
      <c r="AO13">
        <f t="shared" si="13"/>
        <v>33.75</v>
      </c>
      <c r="AP13">
        <f t="shared" si="14"/>
        <v>32.799999999999997</v>
      </c>
      <c r="AQ13">
        <f t="shared" si="15"/>
        <v>1.107</v>
      </c>
      <c r="AR13">
        <f t="shared" si="16"/>
        <v>3</v>
      </c>
      <c r="AS13">
        <f t="shared" si="28"/>
        <v>730.00032544378689</v>
      </c>
      <c r="AT13">
        <f t="shared" si="29"/>
        <v>194.95354627449069</v>
      </c>
      <c r="AU13">
        <f t="shared" si="17"/>
        <v>2117.1999999999998</v>
      </c>
      <c r="AV13">
        <f t="shared" si="18"/>
        <v>50</v>
      </c>
      <c r="AW13">
        <f t="shared" si="19"/>
        <v>1</v>
      </c>
      <c r="AX13" s="7">
        <f t="shared" si="30"/>
        <v>2443.5</v>
      </c>
      <c r="AY13">
        <f t="shared" si="31"/>
        <v>2769.3</v>
      </c>
      <c r="AZ13">
        <f t="shared" si="20"/>
        <v>288</v>
      </c>
      <c r="BA13">
        <f t="shared" si="21"/>
        <v>1</v>
      </c>
      <c r="BB13" s="4" t="str">
        <f t="shared" si="22"/>
        <v>Not OK</v>
      </c>
      <c r="BC13" s="7">
        <v>42.2</v>
      </c>
      <c r="BD13">
        <f t="shared" si="23"/>
        <v>1000</v>
      </c>
      <c r="BE13">
        <f t="shared" si="32"/>
        <v>5.4</v>
      </c>
      <c r="BF13">
        <f t="shared" si="24"/>
        <v>185.18518518518516</v>
      </c>
    </row>
    <row r="14" spans="1:58">
      <c r="A14" s="7">
        <v>5</v>
      </c>
      <c r="B14" s="7" t="s">
        <v>146</v>
      </c>
      <c r="C14" s="7">
        <v>38.1</v>
      </c>
      <c r="D14" s="7">
        <f t="shared" si="0"/>
        <v>9820</v>
      </c>
      <c r="E14" s="7">
        <v>4910</v>
      </c>
      <c r="F14" s="7">
        <v>26.9</v>
      </c>
      <c r="G14" s="7">
        <v>20600000</v>
      </c>
      <c r="H14" s="7">
        <v>147000</v>
      </c>
      <c r="I14" s="7">
        <v>64.8</v>
      </c>
      <c r="J14" s="7">
        <v>37.799999999999997</v>
      </c>
      <c r="K14" s="7">
        <v>265000</v>
      </c>
      <c r="L14" s="7">
        <v>12.1</v>
      </c>
      <c r="M14" s="7">
        <f t="shared" si="1"/>
        <v>37988668.799999997</v>
      </c>
      <c r="N14" s="7">
        <v>10000000</v>
      </c>
      <c r="O14" s="7">
        <v>87500</v>
      </c>
      <c r="P14" s="7">
        <f t="shared" si="2"/>
        <v>62.2</v>
      </c>
      <c r="Q14" s="7">
        <v>45.2</v>
      </c>
      <c r="R14" s="2">
        <v>37.799999999999997</v>
      </c>
      <c r="S14" s="7">
        <v>156000</v>
      </c>
      <c r="T14" s="6">
        <v>12.1</v>
      </c>
      <c r="U14" s="7">
        <v>33</v>
      </c>
      <c r="V14" s="7">
        <v>0.55600000000000005</v>
      </c>
      <c r="W14" s="1">
        <v>152</v>
      </c>
      <c r="X14" s="1">
        <v>203</v>
      </c>
      <c r="Y14" s="2">
        <v>14.3</v>
      </c>
      <c r="Z14">
        <f t="shared" si="3"/>
        <v>9820</v>
      </c>
      <c r="AA14">
        <f t="shared" si="25"/>
        <v>1279.99872</v>
      </c>
      <c r="AB14">
        <f t="shared" si="4"/>
        <v>1</v>
      </c>
      <c r="AC14">
        <f t="shared" si="5"/>
        <v>14.2</v>
      </c>
      <c r="AD14">
        <v>12.7</v>
      </c>
      <c r="AE14">
        <f t="shared" si="6"/>
        <v>0</v>
      </c>
      <c r="AF14">
        <f t="shared" si="7"/>
        <v>152</v>
      </c>
      <c r="AG14">
        <v>50</v>
      </c>
      <c r="AH14">
        <f t="shared" si="8"/>
        <v>1</v>
      </c>
      <c r="AI14">
        <f t="shared" si="9"/>
        <v>43</v>
      </c>
      <c r="AJ14">
        <f t="shared" si="26"/>
        <v>45</v>
      </c>
      <c r="AK14">
        <f t="shared" si="10"/>
        <v>52</v>
      </c>
      <c r="AL14">
        <f t="shared" si="11"/>
        <v>52</v>
      </c>
      <c r="AM14">
        <f t="shared" si="12"/>
        <v>200</v>
      </c>
      <c r="AN14" s="7">
        <f t="shared" si="27"/>
        <v>1</v>
      </c>
      <c r="AO14">
        <f t="shared" si="13"/>
        <v>33.75</v>
      </c>
      <c r="AP14">
        <f t="shared" si="14"/>
        <v>33</v>
      </c>
      <c r="AQ14">
        <f t="shared" si="15"/>
        <v>1.1140000000000001</v>
      </c>
      <c r="AR14">
        <f t="shared" si="16"/>
        <v>3</v>
      </c>
      <c r="AS14">
        <f t="shared" si="28"/>
        <v>730.00032544378689</v>
      </c>
      <c r="AT14">
        <f t="shared" si="29"/>
        <v>194.95354627449069</v>
      </c>
      <c r="AU14">
        <f t="shared" si="17"/>
        <v>1914.4</v>
      </c>
      <c r="AV14">
        <f t="shared" si="18"/>
        <v>50</v>
      </c>
      <c r="AW14">
        <f t="shared" si="19"/>
        <v>1</v>
      </c>
      <c r="AX14" s="7">
        <f t="shared" si="30"/>
        <v>2209.5</v>
      </c>
      <c r="AY14">
        <f t="shared" si="31"/>
        <v>2504.1</v>
      </c>
      <c r="AZ14">
        <f t="shared" si="20"/>
        <v>288</v>
      </c>
      <c r="BA14">
        <f t="shared" si="21"/>
        <v>1</v>
      </c>
      <c r="BB14" s="4" t="str">
        <f t="shared" si="22"/>
        <v>Not OK</v>
      </c>
      <c r="BC14" s="7">
        <v>38.1</v>
      </c>
      <c r="BD14">
        <f t="shared" si="23"/>
        <v>1000</v>
      </c>
      <c r="BE14">
        <f t="shared" si="32"/>
        <v>5.4</v>
      </c>
      <c r="BF14">
        <f t="shared" si="24"/>
        <v>185.18518518518516</v>
      </c>
    </row>
    <row r="15" spans="1:58">
      <c r="A15" s="7">
        <v>6</v>
      </c>
      <c r="B15" s="7" t="s">
        <v>147</v>
      </c>
      <c r="C15" s="7">
        <v>34.1</v>
      </c>
      <c r="D15" s="7">
        <f t="shared" si="0"/>
        <v>8780</v>
      </c>
      <c r="E15" s="7">
        <v>4390</v>
      </c>
      <c r="F15" s="7">
        <v>25.4</v>
      </c>
      <c r="G15" s="7">
        <v>18500000</v>
      </c>
      <c r="H15" s="7">
        <v>131000</v>
      </c>
      <c r="I15" s="7">
        <v>64.8</v>
      </c>
      <c r="J15" s="7">
        <v>37.1</v>
      </c>
      <c r="K15" s="7">
        <v>239000</v>
      </c>
      <c r="L15" s="7">
        <v>10.8</v>
      </c>
      <c r="M15" s="7">
        <f t="shared" si="1"/>
        <v>33621759.799999997</v>
      </c>
      <c r="N15" s="7">
        <v>9030000</v>
      </c>
      <c r="O15" s="7">
        <v>78500</v>
      </c>
      <c r="P15" s="7">
        <f t="shared" si="2"/>
        <v>61.88</v>
      </c>
      <c r="Q15" s="7">
        <v>45.5</v>
      </c>
      <c r="R15" s="2">
        <v>37.1</v>
      </c>
      <c r="S15" s="7">
        <v>140000</v>
      </c>
      <c r="T15" s="5">
        <v>10.8</v>
      </c>
      <c r="U15" s="7">
        <v>33</v>
      </c>
      <c r="V15" s="7">
        <v>0.55700000000000005</v>
      </c>
      <c r="W15" s="1">
        <v>152</v>
      </c>
      <c r="X15" s="1">
        <v>203</v>
      </c>
      <c r="Y15" s="2">
        <v>12.7</v>
      </c>
      <c r="Z15">
        <f t="shared" si="3"/>
        <v>8780</v>
      </c>
      <c r="AA15">
        <f t="shared" si="25"/>
        <v>1279.99872</v>
      </c>
      <c r="AB15">
        <f t="shared" si="4"/>
        <v>1</v>
      </c>
      <c r="AC15">
        <f t="shared" si="5"/>
        <v>15.98</v>
      </c>
      <c r="AD15">
        <v>12.7</v>
      </c>
      <c r="AE15">
        <f t="shared" si="6"/>
        <v>0</v>
      </c>
      <c r="AF15">
        <f t="shared" si="7"/>
        <v>152</v>
      </c>
      <c r="AG15">
        <v>50</v>
      </c>
      <c r="AH15">
        <f t="shared" si="8"/>
        <v>1</v>
      </c>
      <c r="AI15">
        <f t="shared" si="9"/>
        <v>43</v>
      </c>
      <c r="AJ15">
        <f t="shared" si="26"/>
        <v>45</v>
      </c>
      <c r="AK15">
        <f t="shared" si="10"/>
        <v>52</v>
      </c>
      <c r="AL15">
        <f t="shared" si="11"/>
        <v>52</v>
      </c>
      <c r="AM15">
        <f t="shared" si="12"/>
        <v>200</v>
      </c>
      <c r="AN15" s="7">
        <f t="shared" si="27"/>
        <v>1</v>
      </c>
      <c r="AO15">
        <f t="shared" si="13"/>
        <v>33.75</v>
      </c>
      <c r="AP15">
        <f t="shared" si="14"/>
        <v>33</v>
      </c>
      <c r="AQ15">
        <f t="shared" si="15"/>
        <v>1.1140000000000001</v>
      </c>
      <c r="AR15">
        <f t="shared" si="16"/>
        <v>3</v>
      </c>
      <c r="AS15">
        <f t="shared" si="28"/>
        <v>730.00032544378689</v>
      </c>
      <c r="AT15">
        <f t="shared" si="29"/>
        <v>194.95354627449069</v>
      </c>
      <c r="AU15">
        <f t="shared" si="17"/>
        <v>1711.7</v>
      </c>
      <c r="AV15">
        <f t="shared" si="18"/>
        <v>50</v>
      </c>
      <c r="AW15">
        <f t="shared" si="19"/>
        <v>1</v>
      </c>
      <c r="AX15" s="7">
        <f t="shared" si="30"/>
        <v>1975.5</v>
      </c>
      <c r="AY15">
        <f t="shared" si="31"/>
        <v>2238.9</v>
      </c>
      <c r="AZ15">
        <f t="shared" si="20"/>
        <v>288</v>
      </c>
      <c r="BA15">
        <f t="shared" si="21"/>
        <v>1</v>
      </c>
      <c r="BB15" s="4" t="str">
        <f t="shared" si="22"/>
        <v>Not OK</v>
      </c>
      <c r="BC15" s="7">
        <v>34.1</v>
      </c>
      <c r="BD15">
        <f t="shared" si="23"/>
        <v>1000</v>
      </c>
      <c r="BE15">
        <f t="shared" si="32"/>
        <v>5.4</v>
      </c>
      <c r="BF15">
        <f t="shared" si="24"/>
        <v>185.18518518518516</v>
      </c>
    </row>
    <row r="16" spans="1:58">
      <c r="A16" s="7">
        <v>7</v>
      </c>
      <c r="B16" s="7" t="s">
        <v>148</v>
      </c>
      <c r="C16" s="7">
        <v>29.9</v>
      </c>
      <c r="D16" s="7">
        <f t="shared" si="0"/>
        <v>7720</v>
      </c>
      <c r="E16" s="7">
        <v>3860</v>
      </c>
      <c r="F16" s="7">
        <v>23.8</v>
      </c>
      <c r="G16" s="7">
        <v>16400000</v>
      </c>
      <c r="H16" s="7">
        <v>116000</v>
      </c>
      <c r="I16" s="7">
        <v>65</v>
      </c>
      <c r="J16" s="7">
        <v>36.6</v>
      </c>
      <c r="K16" s="7">
        <v>211000</v>
      </c>
      <c r="L16" s="7">
        <v>9.5</v>
      </c>
      <c r="M16" s="7">
        <f t="shared" si="1"/>
        <v>29419923.200000003</v>
      </c>
      <c r="N16" s="7">
        <v>8030000</v>
      </c>
      <c r="O16" s="7">
        <v>69300</v>
      </c>
      <c r="P16" s="7">
        <f t="shared" si="2"/>
        <v>61.73</v>
      </c>
      <c r="Q16" s="7">
        <v>45.7</v>
      </c>
      <c r="R16" s="2">
        <v>36.6</v>
      </c>
      <c r="S16" s="7">
        <v>123000</v>
      </c>
      <c r="T16" s="8">
        <v>9.5</v>
      </c>
      <c r="U16" s="7">
        <v>33.299999999999997</v>
      </c>
      <c r="V16" s="7">
        <v>0.55900000000000005</v>
      </c>
      <c r="W16" s="1">
        <v>152</v>
      </c>
      <c r="X16" s="1">
        <v>203</v>
      </c>
      <c r="Y16" s="2">
        <v>11.1</v>
      </c>
      <c r="Z16">
        <f t="shared" si="3"/>
        <v>7720</v>
      </c>
      <c r="AA16">
        <f t="shared" si="25"/>
        <v>1279.99872</v>
      </c>
      <c r="AB16">
        <f t="shared" si="4"/>
        <v>1</v>
      </c>
      <c r="AC16">
        <f t="shared" si="5"/>
        <v>18.29</v>
      </c>
      <c r="AD16">
        <v>12.7</v>
      </c>
      <c r="AE16">
        <f t="shared" si="6"/>
        <v>0</v>
      </c>
      <c r="AF16">
        <f t="shared" si="7"/>
        <v>152</v>
      </c>
      <c r="AG16">
        <v>50</v>
      </c>
      <c r="AH16">
        <f t="shared" si="8"/>
        <v>1</v>
      </c>
      <c r="AI16">
        <f t="shared" si="9"/>
        <v>43</v>
      </c>
      <c r="AJ16">
        <f t="shared" si="26"/>
        <v>45</v>
      </c>
      <c r="AK16">
        <f t="shared" si="10"/>
        <v>52</v>
      </c>
      <c r="AL16">
        <f t="shared" si="11"/>
        <v>52</v>
      </c>
      <c r="AM16">
        <f t="shared" si="12"/>
        <v>200</v>
      </c>
      <c r="AN16" s="7">
        <f t="shared" si="27"/>
        <v>1</v>
      </c>
      <c r="AO16">
        <f t="shared" si="13"/>
        <v>33.75</v>
      </c>
      <c r="AP16">
        <f t="shared" si="14"/>
        <v>33.299999999999997</v>
      </c>
      <c r="AQ16">
        <f t="shared" si="15"/>
        <v>1.1240000000000001</v>
      </c>
      <c r="AR16">
        <f t="shared" si="16"/>
        <v>3</v>
      </c>
      <c r="AS16">
        <f t="shared" si="28"/>
        <v>730.00032544378689</v>
      </c>
      <c r="AT16">
        <f t="shared" si="29"/>
        <v>194.95354627449069</v>
      </c>
      <c r="AU16">
        <f t="shared" si="17"/>
        <v>1505</v>
      </c>
      <c r="AV16">
        <f t="shared" si="18"/>
        <v>50</v>
      </c>
      <c r="AW16">
        <f t="shared" si="19"/>
        <v>1</v>
      </c>
      <c r="AX16" s="7">
        <f t="shared" si="30"/>
        <v>1737</v>
      </c>
      <c r="AY16">
        <f t="shared" si="31"/>
        <v>1968.6</v>
      </c>
      <c r="AZ16">
        <f t="shared" si="20"/>
        <v>288</v>
      </c>
      <c r="BA16">
        <f t="shared" si="21"/>
        <v>1</v>
      </c>
      <c r="BB16" s="4" t="str">
        <f t="shared" si="22"/>
        <v>Not OK</v>
      </c>
      <c r="BC16" s="7">
        <v>29.9</v>
      </c>
      <c r="BD16">
        <f t="shared" si="23"/>
        <v>1000</v>
      </c>
      <c r="BE16">
        <f t="shared" si="32"/>
        <v>5.4</v>
      </c>
      <c r="BF16">
        <f t="shared" si="24"/>
        <v>185.18518518518516</v>
      </c>
    </row>
    <row r="17" spans="1:58">
      <c r="A17" s="7">
        <v>8</v>
      </c>
      <c r="B17" s="7" t="s">
        <v>149</v>
      </c>
      <c r="C17" s="7">
        <v>55.4</v>
      </c>
      <c r="D17" s="7">
        <f t="shared" si="0"/>
        <v>14320</v>
      </c>
      <c r="E17" s="7">
        <v>7160</v>
      </c>
      <c r="F17" s="7">
        <v>38.1</v>
      </c>
      <c r="G17" s="7">
        <v>29000000</v>
      </c>
      <c r="H17" s="7">
        <v>229000</v>
      </c>
      <c r="I17" s="7">
        <v>63.8</v>
      </c>
      <c r="J17" s="7">
        <v>26.4</v>
      </c>
      <c r="K17" s="7">
        <v>398000</v>
      </c>
      <c r="L17" s="7">
        <v>17.600000000000001</v>
      </c>
      <c r="M17" s="7">
        <f t="shared" si="1"/>
        <v>23778947.199999999</v>
      </c>
      <c r="N17" s="7">
        <v>4830000</v>
      </c>
      <c r="O17" s="7">
        <v>64599.999999999993</v>
      </c>
      <c r="P17" s="7">
        <f t="shared" si="2"/>
        <v>40.75</v>
      </c>
      <c r="Q17" s="7">
        <v>26.2</v>
      </c>
      <c r="R17" s="2">
        <v>26.4</v>
      </c>
      <c r="S17" s="7">
        <v>127000</v>
      </c>
      <c r="T17" s="5">
        <v>17.600000000000001</v>
      </c>
      <c r="U17" s="7">
        <v>21.4</v>
      </c>
      <c r="V17" s="7">
        <v>0.247</v>
      </c>
      <c r="W17" s="1">
        <v>102</v>
      </c>
      <c r="X17" s="1">
        <v>203</v>
      </c>
      <c r="Y17" s="2">
        <v>25.4</v>
      </c>
      <c r="Z17">
        <f t="shared" si="3"/>
        <v>14320</v>
      </c>
      <c r="AA17">
        <f t="shared" si="25"/>
        <v>1279.99872</v>
      </c>
      <c r="AB17">
        <f t="shared" si="4"/>
        <v>1</v>
      </c>
      <c r="AC17">
        <f t="shared" si="5"/>
        <v>7.99</v>
      </c>
      <c r="AD17">
        <v>12.7</v>
      </c>
      <c r="AE17">
        <f t="shared" si="6"/>
        <v>1</v>
      </c>
      <c r="AF17">
        <f t="shared" si="7"/>
        <v>102</v>
      </c>
      <c r="AG17">
        <v>50</v>
      </c>
      <c r="AH17">
        <f t="shared" si="8"/>
        <v>1</v>
      </c>
      <c r="AI17">
        <f t="shared" si="9"/>
        <v>44</v>
      </c>
      <c r="AJ17">
        <f t="shared" si="26"/>
        <v>69</v>
      </c>
      <c r="AK17">
        <f t="shared" si="10"/>
        <v>80</v>
      </c>
      <c r="AL17">
        <f t="shared" si="11"/>
        <v>80</v>
      </c>
      <c r="AM17">
        <f t="shared" si="12"/>
        <v>200</v>
      </c>
      <c r="AN17" s="7">
        <f t="shared" si="27"/>
        <v>1</v>
      </c>
      <c r="AO17">
        <f t="shared" si="13"/>
        <v>51.75</v>
      </c>
      <c r="AP17">
        <f t="shared" si="14"/>
        <v>21.4</v>
      </c>
      <c r="AQ17">
        <f t="shared" si="15"/>
        <v>1.107</v>
      </c>
      <c r="AR17">
        <f t="shared" si="16"/>
        <v>3</v>
      </c>
      <c r="AS17">
        <f t="shared" si="28"/>
        <v>308.42513750000001</v>
      </c>
      <c r="AT17">
        <f t="shared" si="29"/>
        <v>160.26621383481384</v>
      </c>
      <c r="AU17">
        <f t="shared" si="17"/>
        <v>2295</v>
      </c>
      <c r="AV17">
        <f t="shared" si="18"/>
        <v>50</v>
      </c>
      <c r="AW17">
        <f t="shared" si="19"/>
        <v>1</v>
      </c>
      <c r="AX17" s="7">
        <f t="shared" si="30"/>
        <v>3222</v>
      </c>
      <c r="AY17">
        <f t="shared" si="31"/>
        <v>3651.6</v>
      </c>
      <c r="AZ17">
        <f t="shared" si="20"/>
        <v>288</v>
      </c>
      <c r="BA17">
        <f t="shared" si="21"/>
        <v>1</v>
      </c>
      <c r="BB17" s="4" t="str">
        <f t="shared" si="22"/>
        <v>OK</v>
      </c>
      <c r="BC17" s="7">
        <v>55.4</v>
      </c>
      <c r="BD17">
        <f t="shared" si="23"/>
        <v>55.4</v>
      </c>
      <c r="BE17">
        <f t="shared" si="32"/>
        <v>5.4</v>
      </c>
      <c r="BF17">
        <f t="shared" si="24"/>
        <v>10.259259259259258</v>
      </c>
    </row>
    <row r="18" spans="1:58">
      <c r="A18" s="7">
        <v>9</v>
      </c>
      <c r="B18" s="7" t="s">
        <v>150</v>
      </c>
      <c r="C18" s="7">
        <v>49.3</v>
      </c>
      <c r="D18" s="7">
        <f t="shared" si="0"/>
        <v>12640</v>
      </c>
      <c r="E18" s="7">
        <v>6320</v>
      </c>
      <c r="F18" s="7">
        <v>35.1</v>
      </c>
      <c r="G18" s="7">
        <v>26100000</v>
      </c>
      <c r="H18" s="7">
        <v>205000</v>
      </c>
      <c r="I18" s="7">
        <v>64.3</v>
      </c>
      <c r="J18" s="7">
        <v>25.3</v>
      </c>
      <c r="K18" s="7">
        <v>356000</v>
      </c>
      <c r="L18" s="7">
        <v>15.5</v>
      </c>
      <c r="M18" s="7">
        <f t="shared" si="1"/>
        <v>20344657.600000001</v>
      </c>
      <c r="N18" s="7">
        <v>4370000</v>
      </c>
      <c r="O18" s="7">
        <v>57500</v>
      </c>
      <c r="P18" s="7">
        <f t="shared" si="2"/>
        <v>40.119999999999997</v>
      </c>
      <c r="Q18" s="7">
        <v>26.4</v>
      </c>
      <c r="R18" s="2">
        <v>25.3</v>
      </c>
      <c r="S18" s="7">
        <v>111000</v>
      </c>
      <c r="T18" s="5">
        <v>15.5</v>
      </c>
      <c r="U18" s="7">
        <v>21.5</v>
      </c>
      <c r="V18" s="7">
        <v>0.252</v>
      </c>
      <c r="W18" s="1">
        <v>102</v>
      </c>
      <c r="X18" s="1">
        <v>203</v>
      </c>
      <c r="Y18" s="2">
        <v>22.2</v>
      </c>
      <c r="Z18">
        <f t="shared" si="3"/>
        <v>12640</v>
      </c>
      <c r="AA18">
        <f t="shared" si="25"/>
        <v>1279.99872</v>
      </c>
      <c r="AB18">
        <f t="shared" si="4"/>
        <v>1</v>
      </c>
      <c r="AC18">
        <f t="shared" si="5"/>
        <v>9.14</v>
      </c>
      <c r="AD18">
        <v>12.7</v>
      </c>
      <c r="AE18">
        <f t="shared" si="6"/>
        <v>1</v>
      </c>
      <c r="AF18">
        <f t="shared" si="7"/>
        <v>102</v>
      </c>
      <c r="AG18">
        <v>50</v>
      </c>
      <c r="AH18">
        <f t="shared" si="8"/>
        <v>1</v>
      </c>
      <c r="AI18">
        <f t="shared" si="9"/>
        <v>44</v>
      </c>
      <c r="AJ18">
        <f t="shared" si="26"/>
        <v>70</v>
      </c>
      <c r="AK18">
        <f t="shared" si="10"/>
        <v>81</v>
      </c>
      <c r="AL18">
        <f t="shared" si="11"/>
        <v>81</v>
      </c>
      <c r="AM18">
        <f t="shared" si="12"/>
        <v>200</v>
      </c>
      <c r="AN18" s="7">
        <f t="shared" si="27"/>
        <v>1</v>
      </c>
      <c r="AO18">
        <f t="shared" si="13"/>
        <v>52.5</v>
      </c>
      <c r="AP18">
        <f t="shared" si="14"/>
        <v>21.5</v>
      </c>
      <c r="AQ18">
        <f t="shared" si="15"/>
        <v>1.129</v>
      </c>
      <c r="AR18">
        <f t="shared" si="16"/>
        <v>3</v>
      </c>
      <c r="AS18">
        <f t="shared" si="28"/>
        <v>300.85671086724585</v>
      </c>
      <c r="AT18">
        <f t="shared" si="29"/>
        <v>158.90422396245415</v>
      </c>
      <c r="AU18">
        <f t="shared" si="17"/>
        <v>2008.5</v>
      </c>
      <c r="AV18">
        <f t="shared" si="18"/>
        <v>50</v>
      </c>
      <c r="AW18">
        <f t="shared" si="19"/>
        <v>1</v>
      </c>
      <c r="AX18" s="7">
        <f t="shared" si="30"/>
        <v>2844</v>
      </c>
      <c r="AY18">
        <f t="shared" si="31"/>
        <v>3223.2</v>
      </c>
      <c r="AZ18">
        <f t="shared" si="20"/>
        <v>288</v>
      </c>
      <c r="BA18">
        <f t="shared" si="21"/>
        <v>1</v>
      </c>
      <c r="BB18" s="4" t="str">
        <f t="shared" si="22"/>
        <v>OK</v>
      </c>
      <c r="BC18" s="7">
        <v>49.3</v>
      </c>
      <c r="BD18">
        <f t="shared" si="23"/>
        <v>49.3</v>
      </c>
      <c r="BE18">
        <f t="shared" si="32"/>
        <v>5.4</v>
      </c>
      <c r="BF18">
        <f t="shared" si="24"/>
        <v>9.129629629629628</v>
      </c>
    </row>
    <row r="19" spans="1:58">
      <c r="A19" s="7">
        <v>10</v>
      </c>
      <c r="B19" s="7" t="s">
        <v>151</v>
      </c>
      <c r="C19" s="7">
        <v>42.5</v>
      </c>
      <c r="D19" s="7">
        <f t="shared" si="0"/>
        <v>10960</v>
      </c>
      <c r="E19" s="7">
        <v>5480</v>
      </c>
      <c r="F19" s="7">
        <v>31.8</v>
      </c>
      <c r="G19" s="7">
        <v>22900000</v>
      </c>
      <c r="H19" s="7">
        <v>179000</v>
      </c>
      <c r="I19" s="7">
        <v>64.8</v>
      </c>
      <c r="J19" s="7">
        <v>24.1</v>
      </c>
      <c r="K19" s="7">
        <v>310000</v>
      </c>
      <c r="L19" s="7">
        <v>13.5</v>
      </c>
      <c r="M19" s="7">
        <f t="shared" si="1"/>
        <v>17081037.600000001</v>
      </c>
      <c r="N19" s="7">
        <v>3900000</v>
      </c>
      <c r="O19" s="7">
        <v>50300</v>
      </c>
      <c r="P19" s="7">
        <f t="shared" si="2"/>
        <v>39.479999999999997</v>
      </c>
      <c r="Q19" s="7">
        <v>26.7</v>
      </c>
      <c r="R19" s="2">
        <v>24.1</v>
      </c>
      <c r="S19" s="7">
        <v>95400</v>
      </c>
      <c r="T19" s="5">
        <v>13.5</v>
      </c>
      <c r="U19" s="7">
        <v>21.6</v>
      </c>
      <c r="V19" s="7">
        <v>0.25700000000000001</v>
      </c>
      <c r="W19" s="1">
        <v>102</v>
      </c>
      <c r="X19" s="1">
        <v>203</v>
      </c>
      <c r="Y19" s="2">
        <v>19.100000000000001</v>
      </c>
      <c r="Z19">
        <f t="shared" si="3"/>
        <v>10960</v>
      </c>
      <c r="AA19">
        <f t="shared" si="25"/>
        <v>1279.99872</v>
      </c>
      <c r="AB19">
        <f t="shared" si="4"/>
        <v>1</v>
      </c>
      <c r="AC19">
        <f t="shared" si="5"/>
        <v>10.63</v>
      </c>
      <c r="AD19">
        <v>12.7</v>
      </c>
      <c r="AE19">
        <f t="shared" si="6"/>
        <v>1</v>
      </c>
      <c r="AF19">
        <f t="shared" si="7"/>
        <v>102</v>
      </c>
      <c r="AG19">
        <v>50</v>
      </c>
      <c r="AH19">
        <f t="shared" si="8"/>
        <v>1</v>
      </c>
      <c r="AI19">
        <f t="shared" si="9"/>
        <v>43</v>
      </c>
      <c r="AJ19">
        <f t="shared" si="26"/>
        <v>71</v>
      </c>
      <c r="AK19">
        <f t="shared" si="10"/>
        <v>81</v>
      </c>
      <c r="AL19">
        <f t="shared" si="11"/>
        <v>81</v>
      </c>
      <c r="AM19">
        <f t="shared" si="12"/>
        <v>200</v>
      </c>
      <c r="AN19" s="7">
        <f t="shared" si="27"/>
        <v>1</v>
      </c>
      <c r="AO19">
        <f t="shared" si="13"/>
        <v>53.25</v>
      </c>
      <c r="AP19">
        <f t="shared" si="14"/>
        <v>21.6</v>
      </c>
      <c r="AQ19">
        <f t="shared" si="15"/>
        <v>1.1499999999999999</v>
      </c>
      <c r="AR19">
        <f t="shared" si="16"/>
        <v>3</v>
      </c>
      <c r="AS19">
        <f t="shared" si="28"/>
        <v>300.85671086724585</v>
      </c>
      <c r="AT19">
        <f t="shared" si="29"/>
        <v>158.90422396245415</v>
      </c>
      <c r="AU19">
        <f t="shared" si="17"/>
        <v>1741.6</v>
      </c>
      <c r="AV19">
        <f t="shared" si="18"/>
        <v>50</v>
      </c>
      <c r="AW19">
        <f t="shared" si="19"/>
        <v>1</v>
      </c>
      <c r="AX19" s="7">
        <f t="shared" si="30"/>
        <v>2466</v>
      </c>
      <c r="AY19">
        <f t="shared" si="31"/>
        <v>2794.8</v>
      </c>
      <c r="AZ19">
        <f t="shared" si="20"/>
        <v>288</v>
      </c>
      <c r="BA19">
        <f t="shared" si="21"/>
        <v>1</v>
      </c>
      <c r="BB19" s="4" t="str">
        <f t="shared" si="22"/>
        <v>OK</v>
      </c>
      <c r="BC19" s="7">
        <v>42.5</v>
      </c>
      <c r="BD19">
        <f t="shared" si="23"/>
        <v>42.5</v>
      </c>
      <c r="BE19">
        <f t="shared" si="32"/>
        <v>5.4</v>
      </c>
      <c r="BF19">
        <f t="shared" si="24"/>
        <v>7.8703703703703702</v>
      </c>
    </row>
    <row r="20" spans="1:58">
      <c r="A20" s="7">
        <v>11</v>
      </c>
      <c r="B20" s="7" t="s">
        <v>152</v>
      </c>
      <c r="C20" s="7">
        <v>36</v>
      </c>
      <c r="D20" s="7">
        <f t="shared" si="0"/>
        <v>9240</v>
      </c>
      <c r="E20" s="7">
        <v>4620</v>
      </c>
      <c r="F20" s="7">
        <v>28.7</v>
      </c>
      <c r="G20" s="7">
        <v>19600000</v>
      </c>
      <c r="H20" s="7">
        <v>151000</v>
      </c>
      <c r="I20" s="7">
        <v>65</v>
      </c>
      <c r="J20" s="7">
        <v>22.9</v>
      </c>
      <c r="K20" s="7">
        <v>264000</v>
      </c>
      <c r="L20" s="7">
        <v>11.4</v>
      </c>
      <c r="M20" s="7">
        <f t="shared" si="1"/>
        <v>13952508.399999999</v>
      </c>
      <c r="N20" s="7">
        <v>3380000</v>
      </c>
      <c r="O20" s="7">
        <v>42900</v>
      </c>
      <c r="P20" s="7">
        <f t="shared" si="2"/>
        <v>38.86</v>
      </c>
      <c r="Q20" s="7">
        <v>26.9</v>
      </c>
      <c r="R20" s="2">
        <v>22.9</v>
      </c>
      <c r="S20" s="7">
        <v>79600</v>
      </c>
      <c r="T20" s="5">
        <v>11.4</v>
      </c>
      <c r="U20" s="7">
        <v>21.7</v>
      </c>
      <c r="V20" s="7">
        <v>0.26200000000000001</v>
      </c>
      <c r="W20" s="1">
        <v>102</v>
      </c>
      <c r="X20" s="1">
        <v>203</v>
      </c>
      <c r="Y20" s="2">
        <v>15.9</v>
      </c>
      <c r="Z20">
        <f t="shared" si="3"/>
        <v>9240</v>
      </c>
      <c r="AA20">
        <f t="shared" si="25"/>
        <v>1279.99872</v>
      </c>
      <c r="AB20">
        <f t="shared" si="4"/>
        <v>1</v>
      </c>
      <c r="AC20">
        <f t="shared" si="5"/>
        <v>12.77</v>
      </c>
      <c r="AD20">
        <v>12.7</v>
      </c>
      <c r="AE20">
        <f t="shared" si="6"/>
        <v>0</v>
      </c>
      <c r="AF20">
        <f t="shared" si="7"/>
        <v>102</v>
      </c>
      <c r="AG20">
        <v>50</v>
      </c>
      <c r="AH20">
        <f t="shared" si="8"/>
        <v>1</v>
      </c>
      <c r="AI20">
        <f t="shared" si="9"/>
        <v>43</v>
      </c>
      <c r="AJ20">
        <f t="shared" si="26"/>
        <v>72</v>
      </c>
      <c r="AK20">
        <f t="shared" si="10"/>
        <v>82</v>
      </c>
      <c r="AL20">
        <f t="shared" si="11"/>
        <v>82</v>
      </c>
      <c r="AM20">
        <f t="shared" si="12"/>
        <v>200</v>
      </c>
      <c r="AN20" s="7">
        <f t="shared" si="27"/>
        <v>1</v>
      </c>
      <c r="AO20">
        <f t="shared" si="13"/>
        <v>54</v>
      </c>
      <c r="AP20">
        <f t="shared" si="14"/>
        <v>21.7</v>
      </c>
      <c r="AQ20">
        <f t="shared" si="15"/>
        <v>1.1719999999999999</v>
      </c>
      <c r="AR20">
        <f t="shared" si="16"/>
        <v>3</v>
      </c>
      <c r="AS20">
        <f t="shared" si="28"/>
        <v>293.56348602022604</v>
      </c>
      <c r="AT20">
        <f t="shared" si="29"/>
        <v>157.53710570852834</v>
      </c>
      <c r="AU20">
        <f t="shared" si="17"/>
        <v>1455.6</v>
      </c>
      <c r="AV20">
        <f t="shared" si="18"/>
        <v>50</v>
      </c>
      <c r="AW20">
        <f t="shared" si="19"/>
        <v>1</v>
      </c>
      <c r="AX20" s="7">
        <f t="shared" si="30"/>
        <v>2079</v>
      </c>
      <c r="AY20">
        <f t="shared" si="31"/>
        <v>2356.1999999999998</v>
      </c>
      <c r="AZ20">
        <f t="shared" si="20"/>
        <v>288</v>
      </c>
      <c r="BA20">
        <f t="shared" si="21"/>
        <v>1</v>
      </c>
      <c r="BB20" s="4" t="str">
        <f t="shared" si="22"/>
        <v>Not OK</v>
      </c>
      <c r="BC20" s="7">
        <v>36</v>
      </c>
      <c r="BD20">
        <f t="shared" si="23"/>
        <v>1000</v>
      </c>
      <c r="BE20">
        <f t="shared" si="32"/>
        <v>5.4</v>
      </c>
      <c r="BF20">
        <f t="shared" si="24"/>
        <v>185.18518518518516</v>
      </c>
    </row>
    <row r="21" spans="1:58">
      <c r="A21" s="7">
        <v>12</v>
      </c>
      <c r="B21" s="7" t="s">
        <v>153</v>
      </c>
      <c r="C21" s="7">
        <v>32.4</v>
      </c>
      <c r="D21" s="7">
        <f t="shared" si="0"/>
        <v>8380</v>
      </c>
      <c r="E21" s="7">
        <v>4190</v>
      </c>
      <c r="F21" s="7">
        <v>26.9</v>
      </c>
      <c r="G21" s="7">
        <v>17900000</v>
      </c>
      <c r="H21" s="7">
        <v>137000</v>
      </c>
      <c r="I21" s="7">
        <v>65.3</v>
      </c>
      <c r="J21" s="7">
        <v>22.3</v>
      </c>
      <c r="K21" s="7">
        <v>239000</v>
      </c>
      <c r="L21" s="7">
        <v>10.3</v>
      </c>
      <c r="M21" s="7">
        <f t="shared" si="1"/>
        <v>12445530.199999999</v>
      </c>
      <c r="N21" s="7">
        <v>3100000</v>
      </c>
      <c r="O21" s="7">
        <v>39000</v>
      </c>
      <c r="P21" s="7">
        <f t="shared" si="2"/>
        <v>38.54</v>
      </c>
      <c r="Q21" s="7">
        <v>27.2</v>
      </c>
      <c r="R21" s="2">
        <v>22.3</v>
      </c>
      <c r="S21" s="7">
        <v>71900</v>
      </c>
      <c r="T21" s="5">
        <v>10.3</v>
      </c>
      <c r="U21" s="7">
        <v>21.8</v>
      </c>
      <c r="V21" s="7">
        <v>0.26400000000000001</v>
      </c>
      <c r="W21" s="1">
        <v>102</v>
      </c>
      <c r="X21" s="1">
        <v>203</v>
      </c>
      <c r="Y21" s="2">
        <v>14.3</v>
      </c>
      <c r="Z21">
        <f t="shared" si="3"/>
        <v>8380</v>
      </c>
      <c r="AA21">
        <f t="shared" si="25"/>
        <v>1279.99872</v>
      </c>
      <c r="AB21">
        <f t="shared" si="4"/>
        <v>1</v>
      </c>
      <c r="AC21">
        <f t="shared" si="5"/>
        <v>14.2</v>
      </c>
      <c r="AD21">
        <v>12.7</v>
      </c>
      <c r="AE21">
        <f t="shared" si="6"/>
        <v>0</v>
      </c>
      <c r="AF21">
        <f t="shared" si="7"/>
        <v>102</v>
      </c>
      <c r="AG21">
        <v>50</v>
      </c>
      <c r="AH21">
        <f t="shared" si="8"/>
        <v>1</v>
      </c>
      <c r="AI21">
        <f t="shared" si="9"/>
        <v>43</v>
      </c>
      <c r="AJ21">
        <f t="shared" si="26"/>
        <v>73</v>
      </c>
      <c r="AK21">
        <f t="shared" si="10"/>
        <v>83</v>
      </c>
      <c r="AL21">
        <f t="shared" si="11"/>
        <v>83</v>
      </c>
      <c r="AM21">
        <f t="shared" si="12"/>
        <v>200</v>
      </c>
      <c r="AN21" s="7">
        <f t="shared" si="27"/>
        <v>1</v>
      </c>
      <c r="AO21">
        <f t="shared" si="13"/>
        <v>54.75</v>
      </c>
      <c r="AP21">
        <f t="shared" si="14"/>
        <v>21.8</v>
      </c>
      <c r="AQ21">
        <f t="shared" si="15"/>
        <v>1.194</v>
      </c>
      <c r="AR21">
        <f t="shared" si="16"/>
        <v>3</v>
      </c>
      <c r="AS21">
        <f t="shared" si="28"/>
        <v>286.53228044708953</v>
      </c>
      <c r="AT21">
        <f t="shared" si="29"/>
        <v>156.16519181618108</v>
      </c>
      <c r="AU21">
        <f t="shared" si="17"/>
        <v>1308.7</v>
      </c>
      <c r="AV21">
        <f t="shared" si="18"/>
        <v>50</v>
      </c>
      <c r="AW21">
        <f t="shared" si="19"/>
        <v>1</v>
      </c>
      <c r="AX21" s="7">
        <f t="shared" si="30"/>
        <v>1885.5</v>
      </c>
      <c r="AY21">
        <f t="shared" si="31"/>
        <v>2136.9</v>
      </c>
      <c r="AZ21">
        <f t="shared" si="20"/>
        <v>288</v>
      </c>
      <c r="BA21">
        <f t="shared" si="21"/>
        <v>1</v>
      </c>
      <c r="BB21" s="4" t="str">
        <f t="shared" si="22"/>
        <v>Not OK</v>
      </c>
      <c r="BC21" s="7">
        <v>32.4</v>
      </c>
      <c r="BD21">
        <f t="shared" si="23"/>
        <v>1000</v>
      </c>
      <c r="BE21">
        <f t="shared" si="32"/>
        <v>5.4</v>
      </c>
      <c r="BF21">
        <f t="shared" si="24"/>
        <v>185.18518518518516</v>
      </c>
    </row>
    <row r="22" spans="1:58">
      <c r="A22" s="7">
        <v>13</v>
      </c>
      <c r="B22" s="7" t="s">
        <v>154</v>
      </c>
      <c r="C22" s="7">
        <v>29</v>
      </c>
      <c r="D22" s="7">
        <f t="shared" si="0"/>
        <v>7480</v>
      </c>
      <c r="E22" s="7">
        <v>3740</v>
      </c>
      <c r="F22" s="7">
        <v>25.4</v>
      </c>
      <c r="G22" s="7">
        <v>16100000</v>
      </c>
      <c r="H22" s="7">
        <v>123000</v>
      </c>
      <c r="I22" s="7">
        <v>65.5</v>
      </c>
      <c r="J22" s="7">
        <v>21.7</v>
      </c>
      <c r="K22" s="7">
        <v>215000</v>
      </c>
      <c r="L22" s="7">
        <v>9.2200000000000006</v>
      </c>
      <c r="M22" s="7">
        <f t="shared" si="1"/>
        <v>10952417.199999999</v>
      </c>
      <c r="N22" s="7">
        <v>2810000</v>
      </c>
      <c r="O22" s="7">
        <v>35200</v>
      </c>
      <c r="P22" s="7">
        <f t="shared" si="2"/>
        <v>38.270000000000003</v>
      </c>
      <c r="Q22" s="7">
        <v>27.4</v>
      </c>
      <c r="R22" s="2">
        <v>21.7</v>
      </c>
      <c r="S22" s="7">
        <v>64099.999999999993</v>
      </c>
      <c r="T22" s="5">
        <v>9.2200000000000006</v>
      </c>
      <c r="U22" s="7">
        <v>21.9</v>
      </c>
      <c r="V22" s="7">
        <v>0.26600000000000001</v>
      </c>
      <c r="W22" s="1">
        <v>102</v>
      </c>
      <c r="X22" s="1">
        <v>203</v>
      </c>
      <c r="Y22" s="2">
        <v>12.7</v>
      </c>
      <c r="Z22">
        <f t="shared" si="3"/>
        <v>7480</v>
      </c>
      <c r="AA22">
        <f t="shared" si="25"/>
        <v>1279.99872</v>
      </c>
      <c r="AB22">
        <f t="shared" si="4"/>
        <v>1</v>
      </c>
      <c r="AC22">
        <f t="shared" si="5"/>
        <v>15.98</v>
      </c>
      <c r="AD22">
        <v>12.7</v>
      </c>
      <c r="AE22">
        <f t="shared" si="6"/>
        <v>0</v>
      </c>
      <c r="AF22">
        <f t="shared" si="7"/>
        <v>102</v>
      </c>
      <c r="AG22">
        <v>50</v>
      </c>
      <c r="AH22">
        <f t="shared" si="8"/>
        <v>1</v>
      </c>
      <c r="AI22">
        <f t="shared" si="9"/>
        <v>43</v>
      </c>
      <c r="AJ22">
        <f t="shared" si="26"/>
        <v>73</v>
      </c>
      <c r="AK22">
        <f t="shared" si="10"/>
        <v>83</v>
      </c>
      <c r="AL22">
        <f t="shared" si="11"/>
        <v>83</v>
      </c>
      <c r="AM22">
        <f t="shared" si="12"/>
        <v>200</v>
      </c>
      <c r="AN22" s="7">
        <f t="shared" si="27"/>
        <v>1</v>
      </c>
      <c r="AO22">
        <f t="shared" si="13"/>
        <v>54.75</v>
      </c>
      <c r="AP22">
        <f t="shared" si="14"/>
        <v>21.9</v>
      </c>
      <c r="AQ22">
        <f t="shared" si="15"/>
        <v>1.1990000000000001</v>
      </c>
      <c r="AR22">
        <f t="shared" si="16"/>
        <v>3</v>
      </c>
      <c r="AS22">
        <f t="shared" si="28"/>
        <v>286.53228044708953</v>
      </c>
      <c r="AT22">
        <f t="shared" si="29"/>
        <v>156.16519181618108</v>
      </c>
      <c r="AU22">
        <f t="shared" si="17"/>
        <v>1168.0999999999999</v>
      </c>
      <c r="AV22">
        <f t="shared" si="18"/>
        <v>50</v>
      </c>
      <c r="AW22">
        <f t="shared" si="19"/>
        <v>1</v>
      </c>
      <c r="AX22" s="7">
        <f t="shared" si="30"/>
        <v>1683</v>
      </c>
      <c r="AY22">
        <f t="shared" si="31"/>
        <v>1907.4</v>
      </c>
      <c r="AZ22">
        <f t="shared" si="20"/>
        <v>288</v>
      </c>
      <c r="BA22">
        <f t="shared" si="21"/>
        <v>1</v>
      </c>
      <c r="BB22" s="4" t="str">
        <f t="shared" si="22"/>
        <v>Not OK</v>
      </c>
      <c r="BC22" s="7">
        <v>29</v>
      </c>
      <c r="BD22">
        <f t="shared" si="23"/>
        <v>1000</v>
      </c>
      <c r="BE22">
        <f t="shared" si="32"/>
        <v>5.4</v>
      </c>
      <c r="BF22">
        <f t="shared" si="24"/>
        <v>185.18518518518516</v>
      </c>
    </row>
    <row r="23" spans="1:58">
      <c r="A23" s="7">
        <v>14</v>
      </c>
      <c r="B23" s="7" t="s">
        <v>155</v>
      </c>
      <c r="C23" s="7">
        <v>25.6</v>
      </c>
      <c r="D23" s="7">
        <f t="shared" si="0"/>
        <v>6600</v>
      </c>
      <c r="E23" s="7">
        <v>3300</v>
      </c>
      <c r="F23" s="7">
        <v>23.8</v>
      </c>
      <c r="G23" s="7">
        <v>14200000</v>
      </c>
      <c r="H23" s="7">
        <v>108000</v>
      </c>
      <c r="I23" s="7">
        <v>65.8</v>
      </c>
      <c r="J23" s="7">
        <v>21.1</v>
      </c>
      <c r="K23" s="7">
        <v>190000</v>
      </c>
      <c r="L23" s="7">
        <v>8.1</v>
      </c>
      <c r="M23" s="7">
        <f t="shared" si="1"/>
        <v>9515986</v>
      </c>
      <c r="N23" s="7">
        <v>2509999.9999999995</v>
      </c>
      <c r="O23" s="7">
        <v>31100</v>
      </c>
      <c r="P23" s="7">
        <f t="shared" si="2"/>
        <v>37.97</v>
      </c>
      <c r="Q23" s="7">
        <v>27.7</v>
      </c>
      <c r="R23" s="2">
        <v>21.1</v>
      </c>
      <c r="S23" s="7">
        <v>56000</v>
      </c>
      <c r="T23" s="8">
        <v>8.1</v>
      </c>
      <c r="U23" s="7">
        <v>22</v>
      </c>
      <c r="V23" s="7">
        <v>0.26800000000000002</v>
      </c>
      <c r="W23" s="1">
        <v>102</v>
      </c>
      <c r="X23" s="1">
        <v>203</v>
      </c>
      <c r="Y23" s="2">
        <v>11.1</v>
      </c>
      <c r="Z23">
        <f t="shared" si="3"/>
        <v>6600</v>
      </c>
      <c r="AA23">
        <f t="shared" si="25"/>
        <v>1279.99872</v>
      </c>
      <c r="AB23">
        <f t="shared" si="4"/>
        <v>1</v>
      </c>
      <c r="AC23">
        <f t="shared" si="5"/>
        <v>18.29</v>
      </c>
      <c r="AD23">
        <v>12.7</v>
      </c>
      <c r="AE23">
        <f t="shared" si="6"/>
        <v>0</v>
      </c>
      <c r="AF23">
        <f t="shared" si="7"/>
        <v>102</v>
      </c>
      <c r="AG23">
        <v>50</v>
      </c>
      <c r="AH23">
        <f t="shared" si="8"/>
        <v>1</v>
      </c>
      <c r="AI23">
        <f t="shared" si="9"/>
        <v>43</v>
      </c>
      <c r="AJ23">
        <f t="shared" si="26"/>
        <v>74</v>
      </c>
      <c r="AK23">
        <f t="shared" si="10"/>
        <v>84</v>
      </c>
      <c r="AL23">
        <f t="shared" si="11"/>
        <v>84</v>
      </c>
      <c r="AM23">
        <f t="shared" si="12"/>
        <v>200</v>
      </c>
      <c r="AN23" s="7">
        <f t="shared" si="27"/>
        <v>1</v>
      </c>
      <c r="AO23">
        <f t="shared" si="13"/>
        <v>55.5</v>
      </c>
      <c r="AP23">
        <f t="shared" si="14"/>
        <v>22</v>
      </c>
      <c r="AQ23">
        <f t="shared" si="15"/>
        <v>1.2210000000000001</v>
      </c>
      <c r="AR23">
        <f t="shared" si="16"/>
        <v>3</v>
      </c>
      <c r="AS23">
        <f t="shared" si="28"/>
        <v>279.75069160997731</v>
      </c>
      <c r="AT23">
        <f t="shared" si="29"/>
        <v>154.78881366701722</v>
      </c>
      <c r="AU23">
        <f t="shared" si="17"/>
        <v>1021.6</v>
      </c>
      <c r="AV23">
        <f t="shared" si="18"/>
        <v>50</v>
      </c>
      <c r="AW23">
        <f t="shared" si="19"/>
        <v>1</v>
      </c>
      <c r="AX23" s="7">
        <f t="shared" si="30"/>
        <v>1485</v>
      </c>
      <c r="AY23">
        <f t="shared" si="31"/>
        <v>1683</v>
      </c>
      <c r="AZ23">
        <f t="shared" si="20"/>
        <v>288</v>
      </c>
      <c r="BA23">
        <f t="shared" si="21"/>
        <v>1</v>
      </c>
      <c r="BB23" s="4" t="str">
        <f t="shared" si="22"/>
        <v>Not OK</v>
      </c>
      <c r="BC23" s="7">
        <v>25.6</v>
      </c>
      <c r="BD23">
        <f t="shared" si="23"/>
        <v>1000</v>
      </c>
      <c r="BE23">
        <f t="shared" si="32"/>
        <v>5.4</v>
      </c>
      <c r="BF23">
        <f t="shared" si="24"/>
        <v>185.18518518518516</v>
      </c>
    </row>
    <row r="24" spans="1:58">
      <c r="A24" s="7">
        <v>15</v>
      </c>
      <c r="B24" s="7" t="s">
        <v>156</v>
      </c>
      <c r="C24" s="7">
        <v>38.799999999999997</v>
      </c>
      <c r="D24" s="7">
        <f t="shared" si="0"/>
        <v>9980</v>
      </c>
      <c r="E24" s="7">
        <v>4990</v>
      </c>
      <c r="F24" s="7">
        <v>31.8</v>
      </c>
      <c r="G24" s="7">
        <v>15700000</v>
      </c>
      <c r="H24" s="7">
        <v>137000</v>
      </c>
      <c r="I24" s="7">
        <v>56.1</v>
      </c>
      <c r="J24" s="7">
        <v>25.4</v>
      </c>
      <c r="K24" s="7">
        <v>243000</v>
      </c>
      <c r="L24" s="7">
        <v>14</v>
      </c>
      <c r="M24" s="7">
        <f t="shared" si="1"/>
        <v>16723116.799999999</v>
      </c>
      <c r="N24" s="7">
        <v>3750000</v>
      </c>
      <c r="O24" s="7">
        <v>49300</v>
      </c>
      <c r="P24" s="7">
        <f t="shared" si="2"/>
        <v>40.93</v>
      </c>
      <c r="Q24" s="7">
        <v>27.4</v>
      </c>
      <c r="R24" s="2">
        <v>25.4</v>
      </c>
      <c r="S24" s="7">
        <v>91800</v>
      </c>
      <c r="T24" s="6">
        <v>14</v>
      </c>
      <c r="U24" s="7">
        <v>21.7</v>
      </c>
      <c r="V24" s="7">
        <v>0.32400000000000001</v>
      </c>
      <c r="W24" s="1">
        <v>102</v>
      </c>
      <c r="X24" s="1">
        <v>178</v>
      </c>
      <c r="Y24" s="2">
        <v>19.100000000000001</v>
      </c>
      <c r="Z24">
        <f t="shared" si="3"/>
        <v>9980</v>
      </c>
      <c r="AA24">
        <f t="shared" si="25"/>
        <v>1279.99872</v>
      </c>
      <c r="AB24">
        <f t="shared" si="4"/>
        <v>1</v>
      </c>
      <c r="AC24">
        <f t="shared" si="5"/>
        <v>9.32</v>
      </c>
      <c r="AD24">
        <v>12.7</v>
      </c>
      <c r="AE24">
        <f t="shared" si="6"/>
        <v>1</v>
      </c>
      <c r="AF24">
        <f t="shared" si="7"/>
        <v>102</v>
      </c>
      <c r="AG24">
        <v>50</v>
      </c>
      <c r="AH24">
        <f t="shared" si="8"/>
        <v>1</v>
      </c>
      <c r="AI24">
        <f t="shared" si="9"/>
        <v>50</v>
      </c>
      <c r="AJ24">
        <f t="shared" si="26"/>
        <v>68</v>
      </c>
      <c r="AK24">
        <f t="shared" si="10"/>
        <v>79</v>
      </c>
      <c r="AL24">
        <f t="shared" si="11"/>
        <v>79</v>
      </c>
      <c r="AM24">
        <f t="shared" si="12"/>
        <v>200</v>
      </c>
      <c r="AN24" s="7">
        <f t="shared" si="27"/>
        <v>1</v>
      </c>
      <c r="AO24">
        <f t="shared" si="13"/>
        <v>51</v>
      </c>
      <c r="AP24">
        <f t="shared" si="14"/>
        <v>21.7</v>
      </c>
      <c r="AQ24">
        <f t="shared" si="15"/>
        <v>1.107</v>
      </c>
      <c r="AR24">
        <f t="shared" si="16"/>
        <v>3</v>
      </c>
      <c r="AS24">
        <f t="shared" si="28"/>
        <v>316.28278801474119</v>
      </c>
      <c r="AT24">
        <f t="shared" si="29"/>
        <v>161.62274135081785</v>
      </c>
      <c r="AU24">
        <f t="shared" si="17"/>
        <v>1613</v>
      </c>
      <c r="AV24">
        <f t="shared" si="18"/>
        <v>50</v>
      </c>
      <c r="AW24">
        <f t="shared" si="19"/>
        <v>1</v>
      </c>
      <c r="AX24" s="7">
        <f t="shared" si="30"/>
        <v>2245.5</v>
      </c>
      <c r="AY24">
        <f t="shared" si="31"/>
        <v>2544.9</v>
      </c>
      <c r="AZ24">
        <f t="shared" si="20"/>
        <v>288</v>
      </c>
      <c r="BA24">
        <f t="shared" si="21"/>
        <v>1</v>
      </c>
      <c r="BB24" s="4" t="str">
        <f t="shared" si="22"/>
        <v>OK</v>
      </c>
      <c r="BC24" s="7">
        <v>38.799999999999997</v>
      </c>
      <c r="BD24">
        <f t="shared" si="23"/>
        <v>38.799999999999997</v>
      </c>
      <c r="BE24">
        <f t="shared" si="32"/>
        <v>5.4</v>
      </c>
      <c r="BF24">
        <f t="shared" si="24"/>
        <v>7.1851851851851842</v>
      </c>
    </row>
    <row r="25" spans="1:58">
      <c r="A25" s="7">
        <v>16</v>
      </c>
      <c r="B25" s="7" t="s">
        <v>157</v>
      </c>
      <c r="C25" s="7">
        <v>32.700000000000003</v>
      </c>
      <c r="D25" s="7">
        <f t="shared" si="0"/>
        <v>8380</v>
      </c>
      <c r="E25" s="7">
        <v>4190</v>
      </c>
      <c r="F25" s="7">
        <v>28.7</v>
      </c>
      <c r="G25" s="7">
        <v>13500000</v>
      </c>
      <c r="H25" s="7">
        <v>117000</v>
      </c>
      <c r="I25" s="7">
        <v>56.6</v>
      </c>
      <c r="J25" s="7">
        <v>24.3</v>
      </c>
      <c r="K25" s="7">
        <v>205000</v>
      </c>
      <c r="L25" s="7">
        <v>11.8</v>
      </c>
      <c r="M25" s="7">
        <f t="shared" si="1"/>
        <v>13674146.200000001</v>
      </c>
      <c r="N25" s="7">
        <v>3240000.0000000005</v>
      </c>
      <c r="O25" s="7">
        <v>42000</v>
      </c>
      <c r="P25" s="7">
        <f t="shared" si="2"/>
        <v>40.4</v>
      </c>
      <c r="Q25" s="7">
        <v>27.9</v>
      </c>
      <c r="R25" s="2">
        <v>24.3</v>
      </c>
      <c r="S25" s="7">
        <v>76900</v>
      </c>
      <c r="T25" s="5">
        <v>11.8</v>
      </c>
      <c r="U25" s="7">
        <v>21.8</v>
      </c>
      <c r="V25" s="7">
        <v>0.32900000000000001</v>
      </c>
      <c r="W25" s="1">
        <v>102</v>
      </c>
      <c r="X25" s="1">
        <v>178</v>
      </c>
      <c r="Y25" s="2">
        <v>15.9</v>
      </c>
      <c r="Z25">
        <f t="shared" si="3"/>
        <v>8380</v>
      </c>
      <c r="AA25">
        <f t="shared" si="25"/>
        <v>1279.99872</v>
      </c>
      <c r="AB25">
        <f t="shared" si="4"/>
        <v>1</v>
      </c>
      <c r="AC25">
        <f t="shared" si="5"/>
        <v>11.19</v>
      </c>
      <c r="AD25">
        <v>12.7</v>
      </c>
      <c r="AE25">
        <f t="shared" si="6"/>
        <v>1</v>
      </c>
      <c r="AF25">
        <f t="shared" si="7"/>
        <v>102</v>
      </c>
      <c r="AG25">
        <v>50</v>
      </c>
      <c r="AH25">
        <f t="shared" si="8"/>
        <v>1</v>
      </c>
      <c r="AI25">
        <f t="shared" si="9"/>
        <v>49</v>
      </c>
      <c r="AJ25">
        <f t="shared" si="26"/>
        <v>69</v>
      </c>
      <c r="AK25">
        <f t="shared" si="10"/>
        <v>79</v>
      </c>
      <c r="AL25">
        <f t="shared" si="11"/>
        <v>79</v>
      </c>
      <c r="AM25">
        <f t="shared" si="12"/>
        <v>200</v>
      </c>
      <c r="AN25" s="7">
        <f t="shared" si="27"/>
        <v>1</v>
      </c>
      <c r="AO25">
        <f t="shared" si="13"/>
        <v>51.75</v>
      </c>
      <c r="AP25">
        <f t="shared" si="14"/>
        <v>21.8</v>
      </c>
      <c r="AQ25">
        <f t="shared" si="15"/>
        <v>1.1279999999999999</v>
      </c>
      <c r="AR25">
        <f t="shared" si="16"/>
        <v>3</v>
      </c>
      <c r="AS25">
        <f t="shared" si="28"/>
        <v>316.28278801474119</v>
      </c>
      <c r="AT25">
        <f t="shared" si="29"/>
        <v>161.62274135081785</v>
      </c>
      <c r="AU25">
        <f t="shared" si="17"/>
        <v>1354.4</v>
      </c>
      <c r="AV25">
        <f t="shared" si="18"/>
        <v>50</v>
      </c>
      <c r="AW25">
        <f t="shared" si="19"/>
        <v>1</v>
      </c>
      <c r="AX25" s="7">
        <f t="shared" si="30"/>
        <v>1885.5</v>
      </c>
      <c r="AY25">
        <f t="shared" si="31"/>
        <v>2136.9</v>
      </c>
      <c r="AZ25">
        <f t="shared" si="20"/>
        <v>288</v>
      </c>
      <c r="BA25">
        <f t="shared" si="21"/>
        <v>1</v>
      </c>
      <c r="BB25" s="4" t="str">
        <f t="shared" si="22"/>
        <v>OK</v>
      </c>
      <c r="BC25" s="7">
        <v>32.700000000000003</v>
      </c>
      <c r="BD25">
        <f t="shared" si="23"/>
        <v>32.700000000000003</v>
      </c>
      <c r="BE25">
        <f t="shared" si="32"/>
        <v>5.4</v>
      </c>
      <c r="BF25">
        <f t="shared" si="24"/>
        <v>6.0555555555555554</v>
      </c>
    </row>
    <row r="26" spans="1:58">
      <c r="A26" s="7">
        <v>17</v>
      </c>
      <c r="B26" s="7" t="s">
        <v>158</v>
      </c>
      <c r="C26" s="7">
        <v>26.5</v>
      </c>
      <c r="D26" s="7">
        <f t="shared" si="0"/>
        <v>6780</v>
      </c>
      <c r="E26" s="7">
        <v>3390</v>
      </c>
      <c r="F26" s="7">
        <v>25.4</v>
      </c>
      <c r="G26" s="7">
        <v>11100000</v>
      </c>
      <c r="H26" s="7">
        <v>94900</v>
      </c>
      <c r="I26" s="7">
        <v>57.2</v>
      </c>
      <c r="J26" s="7">
        <v>23.1</v>
      </c>
      <c r="K26" s="7">
        <v>167000</v>
      </c>
      <c r="L26" s="7">
        <v>9.5500000000000007</v>
      </c>
      <c r="M26" s="7">
        <f t="shared" si="1"/>
        <v>10753555.800000001</v>
      </c>
      <c r="N26" s="7">
        <v>2700000</v>
      </c>
      <c r="O26" s="7">
        <v>34400</v>
      </c>
      <c r="P26" s="7">
        <f t="shared" si="2"/>
        <v>39.83</v>
      </c>
      <c r="Q26" s="7">
        <v>28.2</v>
      </c>
      <c r="R26" s="2">
        <v>23.1</v>
      </c>
      <c r="S26" s="7">
        <v>61800</v>
      </c>
      <c r="T26" s="5">
        <v>9.5500000000000007</v>
      </c>
      <c r="U26" s="7">
        <v>22</v>
      </c>
      <c r="V26" s="7">
        <v>0.33400000000000002</v>
      </c>
      <c r="W26" s="1">
        <v>102</v>
      </c>
      <c r="X26" s="1">
        <v>178</v>
      </c>
      <c r="Y26" s="2">
        <v>12.7</v>
      </c>
      <c r="Z26">
        <f t="shared" si="3"/>
        <v>6780</v>
      </c>
      <c r="AA26">
        <f t="shared" si="25"/>
        <v>1279.99872</v>
      </c>
      <c r="AB26">
        <f t="shared" si="4"/>
        <v>1</v>
      </c>
      <c r="AC26">
        <f t="shared" si="5"/>
        <v>14.02</v>
      </c>
      <c r="AD26">
        <v>12.7</v>
      </c>
      <c r="AE26">
        <f t="shared" si="6"/>
        <v>0</v>
      </c>
      <c r="AF26">
        <f t="shared" si="7"/>
        <v>102</v>
      </c>
      <c r="AG26">
        <v>50</v>
      </c>
      <c r="AH26">
        <f t="shared" si="8"/>
        <v>1</v>
      </c>
      <c r="AI26">
        <f t="shared" si="9"/>
        <v>49</v>
      </c>
      <c r="AJ26">
        <f t="shared" si="26"/>
        <v>70</v>
      </c>
      <c r="AK26">
        <f t="shared" si="10"/>
        <v>80</v>
      </c>
      <c r="AL26">
        <f t="shared" si="11"/>
        <v>80</v>
      </c>
      <c r="AM26">
        <f t="shared" si="12"/>
        <v>200</v>
      </c>
      <c r="AN26" s="7">
        <f t="shared" si="27"/>
        <v>1</v>
      </c>
      <c r="AO26">
        <f t="shared" si="13"/>
        <v>52.5</v>
      </c>
      <c r="AP26">
        <f t="shared" si="14"/>
        <v>22</v>
      </c>
      <c r="AQ26">
        <f t="shared" si="15"/>
        <v>1.155</v>
      </c>
      <c r="AR26">
        <f t="shared" si="16"/>
        <v>3</v>
      </c>
      <c r="AS26">
        <f>1973920.88/(AL26^2)</f>
        <v>308.42513750000001</v>
      </c>
      <c r="AT26">
        <f t="shared" si="29"/>
        <v>160.26621383481384</v>
      </c>
      <c r="AU26">
        <f t="shared" si="17"/>
        <v>1086.5999999999999</v>
      </c>
      <c r="AV26">
        <f t="shared" si="18"/>
        <v>50</v>
      </c>
      <c r="AW26">
        <f t="shared" si="19"/>
        <v>1</v>
      </c>
      <c r="AX26" s="7">
        <f t="shared" si="30"/>
        <v>1525.5</v>
      </c>
      <c r="AY26">
        <f t="shared" si="31"/>
        <v>1728.9</v>
      </c>
      <c r="AZ26">
        <f t="shared" si="20"/>
        <v>288</v>
      </c>
      <c r="BA26">
        <f t="shared" si="21"/>
        <v>1</v>
      </c>
      <c r="BB26" s="4" t="str">
        <f t="shared" si="22"/>
        <v>Not OK</v>
      </c>
      <c r="BC26" s="7">
        <v>26.5</v>
      </c>
      <c r="BD26">
        <f t="shared" si="23"/>
        <v>1000</v>
      </c>
      <c r="BE26">
        <f t="shared" si="32"/>
        <v>5.4</v>
      </c>
      <c r="BF26">
        <f t="shared" si="24"/>
        <v>185.18518518518516</v>
      </c>
    </row>
    <row r="27" spans="1:58">
      <c r="A27" s="7">
        <v>18</v>
      </c>
      <c r="B27" s="7" t="s">
        <v>159</v>
      </c>
      <c r="C27" s="7">
        <v>23.4</v>
      </c>
      <c r="D27" s="7">
        <f t="shared" si="0"/>
        <v>5980</v>
      </c>
      <c r="E27" s="7">
        <v>2990</v>
      </c>
      <c r="F27" s="7">
        <v>23.8</v>
      </c>
      <c r="G27" s="7">
        <v>9820000</v>
      </c>
      <c r="H27" s="7">
        <v>83700</v>
      </c>
      <c r="I27" s="7">
        <v>57.4</v>
      </c>
      <c r="J27" s="7">
        <v>22.5</v>
      </c>
      <c r="K27" s="7">
        <v>148000</v>
      </c>
      <c r="L27" s="7">
        <v>8.41</v>
      </c>
      <c r="M27" s="7">
        <f t="shared" si="1"/>
        <v>9342375</v>
      </c>
      <c r="N27" s="7">
        <v>2410000</v>
      </c>
      <c r="O27" s="7">
        <v>30500</v>
      </c>
      <c r="P27" s="7">
        <f t="shared" si="2"/>
        <v>39.53</v>
      </c>
      <c r="Q27" s="7">
        <v>28.4</v>
      </c>
      <c r="R27" s="2">
        <v>22.5</v>
      </c>
      <c r="S27" s="7">
        <v>54200</v>
      </c>
      <c r="T27" s="5">
        <v>8.41</v>
      </c>
      <c r="U27" s="7">
        <v>22.1</v>
      </c>
      <c r="V27" s="7">
        <v>0.33700000000000002</v>
      </c>
      <c r="W27" s="1">
        <v>102</v>
      </c>
      <c r="X27" s="1">
        <v>178</v>
      </c>
      <c r="Y27" s="2">
        <v>11.1</v>
      </c>
      <c r="Z27">
        <f t="shared" si="3"/>
        <v>5980</v>
      </c>
      <c r="AA27">
        <f t="shared" si="25"/>
        <v>1279.99872</v>
      </c>
      <c r="AB27">
        <f t="shared" si="4"/>
        <v>1</v>
      </c>
      <c r="AC27">
        <f t="shared" si="5"/>
        <v>16.04</v>
      </c>
      <c r="AD27">
        <v>12.7</v>
      </c>
      <c r="AE27">
        <f t="shared" si="6"/>
        <v>0</v>
      </c>
      <c r="AF27">
        <f t="shared" si="7"/>
        <v>102</v>
      </c>
      <c r="AG27">
        <v>50</v>
      </c>
      <c r="AH27">
        <f t="shared" si="8"/>
        <v>1</v>
      </c>
      <c r="AI27">
        <f t="shared" si="9"/>
        <v>49</v>
      </c>
      <c r="AJ27">
        <f t="shared" si="26"/>
        <v>71</v>
      </c>
      <c r="AK27">
        <f t="shared" si="10"/>
        <v>81</v>
      </c>
      <c r="AL27">
        <f t="shared" si="11"/>
        <v>81</v>
      </c>
      <c r="AM27">
        <f t="shared" si="12"/>
        <v>200</v>
      </c>
      <c r="AN27" s="7">
        <f t="shared" si="27"/>
        <v>1</v>
      </c>
      <c r="AO27">
        <f t="shared" si="13"/>
        <v>53.25</v>
      </c>
      <c r="AP27">
        <f t="shared" si="14"/>
        <v>22.1</v>
      </c>
      <c r="AQ27">
        <f t="shared" si="15"/>
        <v>1.177</v>
      </c>
      <c r="AR27">
        <f t="shared" si="16"/>
        <v>3</v>
      </c>
      <c r="AS27">
        <f t="shared" si="28"/>
        <v>300.85671086724585</v>
      </c>
      <c r="AT27">
        <f t="shared" si="29"/>
        <v>158.90422396245415</v>
      </c>
      <c r="AU27">
        <f t="shared" si="17"/>
        <v>950.2</v>
      </c>
      <c r="AV27">
        <f t="shared" si="18"/>
        <v>50</v>
      </c>
      <c r="AW27">
        <f t="shared" si="19"/>
        <v>1</v>
      </c>
      <c r="AX27" s="7">
        <f t="shared" si="30"/>
        <v>1345.5</v>
      </c>
      <c r="AY27">
        <f t="shared" si="31"/>
        <v>1524.9</v>
      </c>
      <c r="AZ27">
        <f t="shared" si="20"/>
        <v>288</v>
      </c>
      <c r="BA27">
        <f t="shared" si="21"/>
        <v>1</v>
      </c>
      <c r="BB27" s="4" t="str">
        <f t="shared" si="22"/>
        <v>Not OK</v>
      </c>
      <c r="BC27" s="7">
        <v>23.4</v>
      </c>
      <c r="BD27">
        <f t="shared" si="23"/>
        <v>1000</v>
      </c>
      <c r="BE27">
        <f t="shared" si="32"/>
        <v>5.4</v>
      </c>
      <c r="BF27">
        <f t="shared" si="24"/>
        <v>185.18518518518516</v>
      </c>
    </row>
    <row r="28" spans="1:58">
      <c r="A28" s="7">
        <v>19</v>
      </c>
      <c r="B28" s="7" t="s">
        <v>160</v>
      </c>
      <c r="C28" s="7">
        <v>20.2</v>
      </c>
      <c r="D28" s="7">
        <f t="shared" si="0"/>
        <v>5160</v>
      </c>
      <c r="E28" s="7">
        <v>2580</v>
      </c>
      <c r="F28" s="7">
        <v>22.2</v>
      </c>
      <c r="G28" s="7">
        <v>8530000</v>
      </c>
      <c r="H28" s="7">
        <v>72400</v>
      </c>
      <c r="I28" s="7">
        <v>57.7</v>
      </c>
      <c r="J28" s="7">
        <v>21.9</v>
      </c>
      <c r="K28" s="7">
        <v>128000</v>
      </c>
      <c r="L28" s="7">
        <v>7.26</v>
      </c>
      <c r="M28" s="7">
        <f t="shared" si="1"/>
        <v>7953827.5999999996</v>
      </c>
      <c r="N28" s="7">
        <v>2110000</v>
      </c>
      <c r="O28" s="7">
        <v>26400</v>
      </c>
      <c r="P28" s="7">
        <f t="shared" si="2"/>
        <v>39.26</v>
      </c>
      <c r="Q28" s="7">
        <v>28.4</v>
      </c>
      <c r="R28" s="2">
        <v>21.9</v>
      </c>
      <c r="S28" s="7">
        <v>46500</v>
      </c>
      <c r="T28" s="5">
        <v>7.26</v>
      </c>
      <c r="U28" s="7">
        <v>22.2</v>
      </c>
      <c r="V28" s="7">
        <v>0.33900000000000002</v>
      </c>
      <c r="W28" s="1">
        <v>102</v>
      </c>
      <c r="X28" s="1">
        <v>178</v>
      </c>
      <c r="Y28" s="3">
        <v>9.5299999999999994</v>
      </c>
      <c r="Z28">
        <f t="shared" si="3"/>
        <v>5160</v>
      </c>
      <c r="AA28">
        <f t="shared" si="25"/>
        <v>1279.99872</v>
      </c>
      <c r="AB28">
        <f t="shared" si="4"/>
        <v>1</v>
      </c>
      <c r="AC28">
        <f t="shared" si="5"/>
        <v>18.68</v>
      </c>
      <c r="AD28">
        <v>12.7</v>
      </c>
      <c r="AE28">
        <f t="shared" si="6"/>
        <v>0</v>
      </c>
      <c r="AF28">
        <f t="shared" si="7"/>
        <v>102</v>
      </c>
      <c r="AG28">
        <v>50</v>
      </c>
      <c r="AH28">
        <f t="shared" si="8"/>
        <v>1</v>
      </c>
      <c r="AI28">
        <f t="shared" si="9"/>
        <v>49</v>
      </c>
      <c r="AJ28">
        <f t="shared" si="26"/>
        <v>71</v>
      </c>
      <c r="AK28">
        <f t="shared" si="10"/>
        <v>81</v>
      </c>
      <c r="AL28">
        <f t="shared" si="11"/>
        <v>81</v>
      </c>
      <c r="AM28">
        <f t="shared" si="12"/>
        <v>200</v>
      </c>
      <c r="AN28" s="7">
        <f t="shared" si="27"/>
        <v>1</v>
      </c>
      <c r="AO28">
        <f t="shared" si="13"/>
        <v>53.25</v>
      </c>
      <c r="AP28">
        <f t="shared" si="14"/>
        <v>22.2</v>
      </c>
      <c r="AQ28">
        <f t="shared" si="15"/>
        <v>1.1819999999999999</v>
      </c>
      <c r="AR28">
        <f t="shared" si="16"/>
        <v>3</v>
      </c>
      <c r="AS28">
        <f t="shared" si="28"/>
        <v>300.85671086724585</v>
      </c>
      <c r="AT28">
        <f t="shared" si="29"/>
        <v>158.90422396245415</v>
      </c>
      <c r="AU28">
        <f t="shared" si="17"/>
        <v>819.9</v>
      </c>
      <c r="AV28">
        <f t="shared" si="18"/>
        <v>50</v>
      </c>
      <c r="AW28">
        <f t="shared" si="19"/>
        <v>1</v>
      </c>
      <c r="AX28" s="7">
        <f t="shared" si="30"/>
        <v>1161</v>
      </c>
      <c r="AY28">
        <f t="shared" si="31"/>
        <v>1315.8</v>
      </c>
      <c r="AZ28">
        <f t="shared" si="20"/>
        <v>288</v>
      </c>
      <c r="BA28">
        <f t="shared" si="21"/>
        <v>1</v>
      </c>
      <c r="BB28" s="4" t="str">
        <f t="shared" si="22"/>
        <v>Not OK</v>
      </c>
      <c r="BC28" s="7">
        <v>20.2</v>
      </c>
      <c r="BD28">
        <f t="shared" si="23"/>
        <v>1000</v>
      </c>
      <c r="BE28">
        <f t="shared" si="32"/>
        <v>5.4</v>
      </c>
      <c r="BF28">
        <f t="shared" si="24"/>
        <v>185.18518518518516</v>
      </c>
    </row>
    <row r="29" spans="1:58">
      <c r="A29" s="7">
        <v>20</v>
      </c>
      <c r="B29" s="7" t="s">
        <v>161</v>
      </c>
      <c r="C29" s="7">
        <v>40.299999999999997</v>
      </c>
      <c r="D29" s="7">
        <f t="shared" ref="D29:D50" si="33">2*E29</f>
        <v>10320</v>
      </c>
      <c r="E29" s="7">
        <v>5160</v>
      </c>
      <c r="F29" s="7">
        <v>35.1</v>
      </c>
      <c r="G29" s="7">
        <v>11500000</v>
      </c>
      <c r="H29" s="7">
        <v>117000</v>
      </c>
      <c r="I29" s="7">
        <v>47.2</v>
      </c>
      <c r="J29" s="7">
        <v>28.4</v>
      </c>
      <c r="K29" s="7">
        <v>208000</v>
      </c>
      <c r="L29" s="7">
        <v>16.899999999999999</v>
      </c>
      <c r="M29" s="7">
        <f t="shared" si="1"/>
        <v>19592579.199999999</v>
      </c>
      <c r="N29" s="7">
        <v>4040000</v>
      </c>
      <c r="O29" s="7">
        <v>55200</v>
      </c>
      <c r="P29" s="7">
        <f t="shared" ref="P29:P50" si="34">ROUND((M29/D29)^0.5,2)</f>
        <v>43.57</v>
      </c>
      <c r="Q29" s="7">
        <v>27.9</v>
      </c>
      <c r="R29" s="2">
        <v>28.4</v>
      </c>
      <c r="S29" s="7">
        <v>103000</v>
      </c>
      <c r="T29" s="5">
        <v>16.899999999999999</v>
      </c>
      <c r="U29" s="7">
        <v>21.7</v>
      </c>
      <c r="V29" s="7">
        <v>0.42099999999999999</v>
      </c>
      <c r="W29" s="1">
        <v>102</v>
      </c>
      <c r="X29" s="1">
        <v>152</v>
      </c>
      <c r="Y29" s="2">
        <v>22.2</v>
      </c>
      <c r="Z29">
        <f t="shared" si="3"/>
        <v>10320</v>
      </c>
      <c r="AA29">
        <f t="shared" si="25"/>
        <v>1279.99872</v>
      </c>
      <c r="AB29">
        <f t="shared" ref="AB29:AB50" si="35">IF(Z29&gt;AA29,1,0)</f>
        <v>1</v>
      </c>
      <c r="AC29">
        <f t="shared" ref="AC29:AC50" si="36">ROUND(MAX(X29,W29)/Y29,2)</f>
        <v>6.85</v>
      </c>
      <c r="AD29">
        <v>12.7</v>
      </c>
      <c r="AE29">
        <f t="shared" ref="AE29:AE50" si="37">IF(AC29&gt;AD29,0,1)</f>
        <v>1</v>
      </c>
      <c r="AF29">
        <f t="shared" si="7"/>
        <v>102</v>
      </c>
      <c r="AG29">
        <v>50</v>
      </c>
      <c r="AH29">
        <f t="shared" ref="AH29:AH50" si="38">IF(AF29&gt;AG29,1,0)</f>
        <v>1</v>
      </c>
      <c r="AI29">
        <f t="shared" si="9"/>
        <v>59</v>
      </c>
      <c r="AJ29">
        <f t="shared" si="26"/>
        <v>64</v>
      </c>
      <c r="AK29">
        <f t="shared" si="10"/>
        <v>75</v>
      </c>
      <c r="AL29">
        <f t="shared" ref="AL29:AL50" si="39">MAX(AI29,AK29)</f>
        <v>75</v>
      </c>
      <c r="AM29">
        <f t="shared" si="12"/>
        <v>200</v>
      </c>
      <c r="AN29" s="7">
        <f t="shared" si="27"/>
        <v>1</v>
      </c>
      <c r="AO29">
        <f t="shared" ref="AO29:AO50" si="40">0.75*MAX(AI29,AJ29)</f>
        <v>48</v>
      </c>
      <c r="AP29">
        <f t="shared" ref="AP29:AP50" si="41">U29</f>
        <v>21.7</v>
      </c>
      <c r="AQ29">
        <f t="shared" ref="AQ29:AQ50" si="42">ROUND((AO29*AP29)/1000,3)</f>
        <v>1.042</v>
      </c>
      <c r="AR29">
        <f t="shared" si="16"/>
        <v>3</v>
      </c>
      <c r="AS29">
        <f t="shared" ref="AS29:AS50" si="43">1973920.88/(AL29^2)</f>
        <v>350.91926755555556</v>
      </c>
      <c r="AT29">
        <f t="shared" ref="AT29:AT50" si="44">IF(AL29&gt;133,0.877*AS29,250*0.658^(250/AS29))*0.9</f>
        <v>166.98751266869385</v>
      </c>
      <c r="AU29">
        <f t="shared" ref="AU29:AU50" si="45">ROUND((AT29*D29)/1000,1)</f>
        <v>1723.3</v>
      </c>
      <c r="AV29">
        <f t="shared" si="18"/>
        <v>50</v>
      </c>
      <c r="AW29">
        <f t="shared" ref="AW29:AW50" si="46">IF(AU29&lt;AV29,0,1)</f>
        <v>1</v>
      </c>
      <c r="AX29" s="7">
        <f t="shared" si="30"/>
        <v>2322</v>
      </c>
      <c r="AY29">
        <f t="shared" si="31"/>
        <v>2631.6</v>
      </c>
      <c r="AZ29">
        <f t="shared" si="20"/>
        <v>288</v>
      </c>
      <c r="BA29">
        <f t="shared" si="21"/>
        <v>1</v>
      </c>
      <c r="BB29" s="4" t="str">
        <f t="shared" ref="BB29:BB50" si="47">IF(SUM(AB29+AE29+AH29+AN29+AW29+BA29)=6,"OK","Not OK")</f>
        <v>OK</v>
      </c>
      <c r="BC29" s="7">
        <v>40.299999999999997</v>
      </c>
      <c r="BD29">
        <f t="shared" si="23"/>
        <v>40.299999999999997</v>
      </c>
      <c r="BE29">
        <f t="shared" si="32"/>
        <v>5.4</v>
      </c>
      <c r="BF29">
        <f t="shared" si="24"/>
        <v>7.4629629629629619</v>
      </c>
    </row>
    <row r="30" spans="1:58">
      <c r="A30" s="7">
        <v>21</v>
      </c>
      <c r="B30" s="7" t="s">
        <v>162</v>
      </c>
      <c r="C30" s="7">
        <v>35</v>
      </c>
      <c r="D30" s="7">
        <f t="shared" si="33"/>
        <v>8960</v>
      </c>
      <c r="E30" s="7">
        <v>4480</v>
      </c>
      <c r="F30" s="7">
        <v>31.8</v>
      </c>
      <c r="G30" s="7">
        <v>10200000</v>
      </c>
      <c r="H30" s="7">
        <v>102000</v>
      </c>
      <c r="I30" s="7">
        <v>47.8</v>
      </c>
      <c r="J30" s="7">
        <v>27.2</v>
      </c>
      <c r="K30" s="7">
        <v>182000</v>
      </c>
      <c r="L30" s="7">
        <v>14.7</v>
      </c>
      <c r="M30" s="7">
        <f t="shared" si="1"/>
        <v>16470086.400000002</v>
      </c>
      <c r="N30" s="7">
        <v>3590000</v>
      </c>
      <c r="O30" s="7">
        <v>48300</v>
      </c>
      <c r="P30" s="7">
        <f t="shared" si="34"/>
        <v>42.87</v>
      </c>
      <c r="Q30" s="7">
        <v>28.4</v>
      </c>
      <c r="R30" s="2">
        <v>27.2</v>
      </c>
      <c r="S30" s="7">
        <v>88800</v>
      </c>
      <c r="T30" s="5">
        <v>14.7</v>
      </c>
      <c r="U30" s="7">
        <v>21.7</v>
      </c>
      <c r="V30" s="7">
        <v>0.42799999999999999</v>
      </c>
      <c r="W30" s="1">
        <v>102</v>
      </c>
      <c r="X30" s="1">
        <v>152</v>
      </c>
      <c r="Y30" s="2">
        <v>19.100000000000001</v>
      </c>
      <c r="Z30">
        <f t="shared" si="3"/>
        <v>8960</v>
      </c>
      <c r="AA30">
        <f t="shared" si="25"/>
        <v>1279.99872</v>
      </c>
      <c r="AB30">
        <f t="shared" si="35"/>
        <v>1</v>
      </c>
      <c r="AC30">
        <f t="shared" si="36"/>
        <v>7.96</v>
      </c>
      <c r="AD30">
        <v>12.7</v>
      </c>
      <c r="AE30">
        <f t="shared" si="37"/>
        <v>1</v>
      </c>
      <c r="AF30">
        <f t="shared" si="7"/>
        <v>102</v>
      </c>
      <c r="AG30">
        <v>50</v>
      </c>
      <c r="AH30">
        <f t="shared" si="38"/>
        <v>1</v>
      </c>
      <c r="AI30">
        <f t="shared" si="9"/>
        <v>59</v>
      </c>
      <c r="AJ30">
        <f t="shared" si="26"/>
        <v>65</v>
      </c>
      <c r="AK30">
        <f t="shared" si="10"/>
        <v>76</v>
      </c>
      <c r="AL30">
        <f t="shared" si="39"/>
        <v>76</v>
      </c>
      <c r="AM30">
        <f t="shared" si="12"/>
        <v>200</v>
      </c>
      <c r="AN30" s="7">
        <f t="shared" si="27"/>
        <v>1</v>
      </c>
      <c r="AO30">
        <f t="shared" si="40"/>
        <v>48.75</v>
      </c>
      <c r="AP30">
        <f t="shared" si="41"/>
        <v>21.7</v>
      </c>
      <c r="AQ30">
        <f t="shared" si="42"/>
        <v>1.0580000000000001</v>
      </c>
      <c r="AR30">
        <f t="shared" si="16"/>
        <v>3</v>
      </c>
      <c r="AS30">
        <f t="shared" si="43"/>
        <v>341.74530470914124</v>
      </c>
      <c r="AT30">
        <f t="shared" si="44"/>
        <v>165.6561943150864</v>
      </c>
      <c r="AU30">
        <f t="shared" si="45"/>
        <v>1484.3</v>
      </c>
      <c r="AV30">
        <f t="shared" si="18"/>
        <v>50</v>
      </c>
      <c r="AW30">
        <f t="shared" si="46"/>
        <v>1</v>
      </c>
      <c r="AX30" s="7">
        <f t="shared" si="30"/>
        <v>2016</v>
      </c>
      <c r="AY30">
        <f t="shared" si="31"/>
        <v>2284.8000000000002</v>
      </c>
      <c r="AZ30">
        <f t="shared" si="20"/>
        <v>288</v>
      </c>
      <c r="BA30">
        <f t="shared" si="21"/>
        <v>1</v>
      </c>
      <c r="BB30" s="4" t="str">
        <f t="shared" si="47"/>
        <v>OK</v>
      </c>
      <c r="BC30" s="7">
        <v>35</v>
      </c>
      <c r="BD30">
        <f t="shared" si="23"/>
        <v>35</v>
      </c>
      <c r="BE30">
        <f t="shared" si="32"/>
        <v>5.4</v>
      </c>
      <c r="BF30">
        <f t="shared" si="24"/>
        <v>6.481481481481481</v>
      </c>
    </row>
    <row r="31" spans="1:58">
      <c r="A31" s="7">
        <v>22</v>
      </c>
      <c r="B31" s="7" t="s">
        <v>163</v>
      </c>
      <c r="C31" s="7">
        <v>29.6</v>
      </c>
      <c r="D31" s="7">
        <f t="shared" si="33"/>
        <v>7560</v>
      </c>
      <c r="E31" s="7">
        <v>3780</v>
      </c>
      <c r="F31" s="7">
        <v>28.7</v>
      </c>
      <c r="G31" s="7">
        <v>8740000</v>
      </c>
      <c r="H31" s="7">
        <v>86700</v>
      </c>
      <c r="I31" s="7">
        <v>48</v>
      </c>
      <c r="J31" s="7">
        <v>26.2</v>
      </c>
      <c r="K31" s="7">
        <v>155000</v>
      </c>
      <c r="L31" s="7">
        <v>12.4</v>
      </c>
      <c r="M31" s="7">
        <f t="shared" si="1"/>
        <v>13579206.399999999</v>
      </c>
      <c r="N31" s="7">
        <v>3110000</v>
      </c>
      <c r="O31" s="7">
        <v>41300</v>
      </c>
      <c r="P31" s="7">
        <f t="shared" si="34"/>
        <v>42.38</v>
      </c>
      <c r="Q31" s="7">
        <v>28.7</v>
      </c>
      <c r="R31" s="2">
        <v>26.2</v>
      </c>
      <c r="S31" s="7">
        <v>74700</v>
      </c>
      <c r="T31" s="5">
        <v>12.4</v>
      </c>
      <c r="U31" s="7">
        <v>21.8</v>
      </c>
      <c r="V31" s="7">
        <v>0.435</v>
      </c>
      <c r="W31" s="1">
        <v>102</v>
      </c>
      <c r="X31" s="1">
        <v>152</v>
      </c>
      <c r="Y31" s="2">
        <v>15.9</v>
      </c>
      <c r="Z31">
        <f t="shared" si="3"/>
        <v>7560</v>
      </c>
      <c r="AA31">
        <f t="shared" si="25"/>
        <v>1279.99872</v>
      </c>
      <c r="AB31">
        <f t="shared" si="35"/>
        <v>1</v>
      </c>
      <c r="AC31">
        <f t="shared" si="36"/>
        <v>9.56</v>
      </c>
      <c r="AD31">
        <v>12.7</v>
      </c>
      <c r="AE31">
        <f t="shared" si="37"/>
        <v>1</v>
      </c>
      <c r="AF31">
        <f t="shared" si="7"/>
        <v>102</v>
      </c>
      <c r="AG31">
        <v>50</v>
      </c>
      <c r="AH31">
        <f t="shared" si="38"/>
        <v>1</v>
      </c>
      <c r="AI31">
        <f t="shared" si="9"/>
        <v>58</v>
      </c>
      <c r="AJ31">
        <f t="shared" si="26"/>
        <v>66</v>
      </c>
      <c r="AK31">
        <f t="shared" si="10"/>
        <v>77</v>
      </c>
      <c r="AL31">
        <f t="shared" si="39"/>
        <v>77</v>
      </c>
      <c r="AM31">
        <f t="shared" si="12"/>
        <v>200</v>
      </c>
      <c r="AN31" s="7">
        <f t="shared" si="27"/>
        <v>1</v>
      </c>
      <c r="AO31">
        <f t="shared" si="40"/>
        <v>49.5</v>
      </c>
      <c r="AP31">
        <f t="shared" si="41"/>
        <v>21.8</v>
      </c>
      <c r="AQ31">
        <f t="shared" si="42"/>
        <v>1.079</v>
      </c>
      <c r="AR31">
        <f t="shared" si="16"/>
        <v>3</v>
      </c>
      <c r="AS31">
        <f t="shared" si="43"/>
        <v>332.9264429077416</v>
      </c>
      <c r="AT31">
        <f t="shared" si="44"/>
        <v>164.31806804810626</v>
      </c>
      <c r="AU31">
        <f t="shared" si="45"/>
        <v>1242.2</v>
      </c>
      <c r="AV31">
        <f t="shared" si="18"/>
        <v>50</v>
      </c>
      <c r="AW31">
        <f t="shared" si="46"/>
        <v>1</v>
      </c>
      <c r="AX31" s="7">
        <f t="shared" si="30"/>
        <v>1701</v>
      </c>
      <c r="AY31">
        <f t="shared" si="31"/>
        <v>1927.8</v>
      </c>
      <c r="AZ31">
        <f t="shared" si="20"/>
        <v>288</v>
      </c>
      <c r="BA31">
        <f t="shared" si="21"/>
        <v>1</v>
      </c>
      <c r="BB31" s="4" t="str">
        <f t="shared" si="47"/>
        <v>OK</v>
      </c>
      <c r="BC31" s="7">
        <v>29.6</v>
      </c>
      <c r="BD31">
        <f t="shared" si="23"/>
        <v>29.6</v>
      </c>
      <c r="BE31">
        <f t="shared" si="32"/>
        <v>5.4</v>
      </c>
      <c r="BF31">
        <f t="shared" si="24"/>
        <v>5.481481481481481</v>
      </c>
    </row>
    <row r="32" spans="1:58">
      <c r="A32" s="7">
        <v>23</v>
      </c>
      <c r="B32" s="7" t="s">
        <v>164</v>
      </c>
      <c r="C32" s="7">
        <v>26.9</v>
      </c>
      <c r="D32" s="7">
        <f t="shared" si="33"/>
        <v>6860</v>
      </c>
      <c r="E32" s="7">
        <v>3430</v>
      </c>
      <c r="F32" s="7">
        <v>26.9</v>
      </c>
      <c r="G32" s="7">
        <v>7990000</v>
      </c>
      <c r="H32" s="7">
        <v>78800</v>
      </c>
      <c r="I32" s="7">
        <v>48.3</v>
      </c>
      <c r="J32" s="7">
        <v>25.4</v>
      </c>
      <c r="K32" s="7">
        <v>141000</v>
      </c>
      <c r="L32" s="7">
        <v>11.3</v>
      </c>
      <c r="M32" s="7">
        <f t="shared" si="1"/>
        <v>12059737.6</v>
      </c>
      <c r="N32" s="7">
        <v>2860000</v>
      </c>
      <c r="O32" s="7">
        <v>37500</v>
      </c>
      <c r="P32" s="7">
        <f t="shared" si="34"/>
        <v>41.93</v>
      </c>
      <c r="Q32" s="7">
        <v>29</v>
      </c>
      <c r="R32" s="2">
        <v>25.4</v>
      </c>
      <c r="S32" s="7">
        <v>67700</v>
      </c>
      <c r="T32" s="5">
        <v>11.3</v>
      </c>
      <c r="U32" s="7">
        <v>21.9</v>
      </c>
      <c r="V32" s="7">
        <v>0.438</v>
      </c>
      <c r="W32" s="1">
        <v>102</v>
      </c>
      <c r="X32" s="1">
        <v>152</v>
      </c>
      <c r="Y32" s="2">
        <v>14.3</v>
      </c>
      <c r="Z32">
        <f t="shared" si="3"/>
        <v>6860</v>
      </c>
      <c r="AA32">
        <f t="shared" si="25"/>
        <v>1279.99872</v>
      </c>
      <c r="AB32">
        <f t="shared" si="35"/>
        <v>1</v>
      </c>
      <c r="AC32">
        <f t="shared" si="36"/>
        <v>10.63</v>
      </c>
      <c r="AD32">
        <v>12.7</v>
      </c>
      <c r="AE32">
        <f t="shared" si="37"/>
        <v>1</v>
      </c>
      <c r="AF32">
        <f t="shared" si="7"/>
        <v>102</v>
      </c>
      <c r="AG32">
        <v>50</v>
      </c>
      <c r="AH32">
        <f t="shared" si="38"/>
        <v>1</v>
      </c>
      <c r="AI32">
        <f t="shared" si="9"/>
        <v>58</v>
      </c>
      <c r="AJ32">
        <f t="shared" si="26"/>
        <v>67</v>
      </c>
      <c r="AK32">
        <f t="shared" si="10"/>
        <v>78</v>
      </c>
      <c r="AL32">
        <f t="shared" si="39"/>
        <v>78</v>
      </c>
      <c r="AM32">
        <f t="shared" si="12"/>
        <v>200</v>
      </c>
      <c r="AN32" s="7">
        <f t="shared" si="27"/>
        <v>1</v>
      </c>
      <c r="AO32">
        <f t="shared" si="40"/>
        <v>50.25</v>
      </c>
      <c r="AP32">
        <f t="shared" si="41"/>
        <v>21.9</v>
      </c>
      <c r="AQ32">
        <f t="shared" si="42"/>
        <v>1.1000000000000001</v>
      </c>
      <c r="AR32">
        <f t="shared" si="16"/>
        <v>3</v>
      </c>
      <c r="AS32">
        <f t="shared" si="43"/>
        <v>324.44458908612751</v>
      </c>
      <c r="AT32">
        <f t="shared" si="44"/>
        <v>162.97347143570224</v>
      </c>
      <c r="AU32">
        <f t="shared" si="45"/>
        <v>1118</v>
      </c>
      <c r="AV32">
        <f t="shared" si="18"/>
        <v>50</v>
      </c>
      <c r="AW32">
        <f t="shared" si="46"/>
        <v>1</v>
      </c>
      <c r="AX32" s="7">
        <f t="shared" si="30"/>
        <v>1543.5</v>
      </c>
      <c r="AY32">
        <f t="shared" si="31"/>
        <v>1749.3</v>
      </c>
      <c r="AZ32">
        <f t="shared" si="20"/>
        <v>288</v>
      </c>
      <c r="BA32">
        <f t="shared" si="21"/>
        <v>1</v>
      </c>
      <c r="BB32" s="4" t="str">
        <f t="shared" si="47"/>
        <v>OK</v>
      </c>
      <c r="BC32" s="7">
        <v>26.9</v>
      </c>
      <c r="BD32">
        <f t="shared" si="23"/>
        <v>26.9</v>
      </c>
      <c r="BE32">
        <f t="shared" si="32"/>
        <v>5.4</v>
      </c>
      <c r="BF32">
        <f t="shared" si="24"/>
        <v>4.981481481481481</v>
      </c>
    </row>
    <row r="33" spans="1:58">
      <c r="A33" s="7">
        <v>24</v>
      </c>
      <c r="B33" s="7" t="s">
        <v>165</v>
      </c>
      <c r="C33" s="7">
        <v>24</v>
      </c>
      <c r="D33" s="7">
        <f t="shared" si="33"/>
        <v>6120</v>
      </c>
      <c r="E33" s="7">
        <v>3060</v>
      </c>
      <c r="F33" s="7">
        <v>25.4</v>
      </c>
      <c r="G33" s="7">
        <v>7200000</v>
      </c>
      <c r="H33" s="7">
        <v>70600</v>
      </c>
      <c r="I33" s="7">
        <v>48.5</v>
      </c>
      <c r="J33" s="7">
        <v>24.9</v>
      </c>
      <c r="K33" s="7">
        <v>126000</v>
      </c>
      <c r="L33" s="7">
        <v>10.1</v>
      </c>
      <c r="M33" s="7">
        <f t="shared" si="1"/>
        <v>10651341.199999999</v>
      </c>
      <c r="N33" s="7">
        <v>2590000</v>
      </c>
      <c r="O33" s="7">
        <v>33800</v>
      </c>
      <c r="P33" s="7">
        <f t="shared" si="34"/>
        <v>41.72</v>
      </c>
      <c r="Q33" s="7">
        <v>29</v>
      </c>
      <c r="R33" s="2">
        <v>24.9</v>
      </c>
      <c r="S33" s="7">
        <v>60500</v>
      </c>
      <c r="T33" s="5">
        <v>10.1</v>
      </c>
      <c r="U33" s="7">
        <v>21.9</v>
      </c>
      <c r="V33" s="7">
        <v>0.44</v>
      </c>
      <c r="W33" s="1">
        <v>102</v>
      </c>
      <c r="X33" s="1">
        <v>152</v>
      </c>
      <c r="Y33" s="2">
        <v>12.7</v>
      </c>
      <c r="Z33">
        <f t="shared" si="3"/>
        <v>6120</v>
      </c>
      <c r="AA33">
        <f t="shared" si="25"/>
        <v>1279.99872</v>
      </c>
      <c r="AB33">
        <f t="shared" si="35"/>
        <v>1</v>
      </c>
      <c r="AC33">
        <f t="shared" si="36"/>
        <v>11.97</v>
      </c>
      <c r="AD33">
        <v>12.7</v>
      </c>
      <c r="AE33">
        <f t="shared" si="37"/>
        <v>1</v>
      </c>
      <c r="AF33">
        <f t="shared" si="7"/>
        <v>102</v>
      </c>
      <c r="AG33">
        <v>50</v>
      </c>
      <c r="AH33">
        <f t="shared" si="38"/>
        <v>1</v>
      </c>
      <c r="AI33">
        <f t="shared" si="9"/>
        <v>58</v>
      </c>
      <c r="AJ33">
        <f t="shared" si="26"/>
        <v>67</v>
      </c>
      <c r="AK33">
        <f t="shared" si="10"/>
        <v>78</v>
      </c>
      <c r="AL33">
        <f t="shared" si="39"/>
        <v>78</v>
      </c>
      <c r="AM33">
        <f t="shared" si="12"/>
        <v>200</v>
      </c>
      <c r="AN33" s="7">
        <f t="shared" si="27"/>
        <v>1</v>
      </c>
      <c r="AO33">
        <f t="shared" si="40"/>
        <v>50.25</v>
      </c>
      <c r="AP33">
        <f t="shared" si="41"/>
        <v>21.9</v>
      </c>
      <c r="AQ33">
        <f t="shared" si="42"/>
        <v>1.1000000000000001</v>
      </c>
      <c r="AR33">
        <f t="shared" si="16"/>
        <v>3</v>
      </c>
      <c r="AS33">
        <f t="shared" si="43"/>
        <v>324.44458908612751</v>
      </c>
      <c r="AT33">
        <f t="shared" si="44"/>
        <v>162.97347143570224</v>
      </c>
      <c r="AU33">
        <f t="shared" si="45"/>
        <v>997.4</v>
      </c>
      <c r="AV33">
        <f t="shared" si="18"/>
        <v>50</v>
      </c>
      <c r="AW33">
        <f t="shared" si="46"/>
        <v>1</v>
      </c>
      <c r="AX33" s="7">
        <f t="shared" si="30"/>
        <v>1377</v>
      </c>
      <c r="AY33">
        <f t="shared" si="31"/>
        <v>1560.6</v>
      </c>
      <c r="AZ33">
        <f t="shared" si="20"/>
        <v>288</v>
      </c>
      <c r="BA33">
        <f t="shared" si="21"/>
        <v>1</v>
      </c>
      <c r="BB33" s="4" t="str">
        <f t="shared" si="47"/>
        <v>OK</v>
      </c>
      <c r="BC33" s="7">
        <v>24</v>
      </c>
      <c r="BD33">
        <f t="shared" si="23"/>
        <v>24</v>
      </c>
      <c r="BE33">
        <f t="shared" si="32"/>
        <v>5.4</v>
      </c>
      <c r="BF33">
        <f t="shared" si="24"/>
        <v>4.4444444444444438</v>
      </c>
    </row>
    <row r="34" spans="1:58">
      <c r="A34" s="7">
        <v>25</v>
      </c>
      <c r="B34" s="7" t="s">
        <v>166</v>
      </c>
      <c r="C34" s="7">
        <v>21.2</v>
      </c>
      <c r="D34" s="7">
        <f t="shared" si="33"/>
        <v>5400</v>
      </c>
      <c r="E34" s="7">
        <v>2700</v>
      </c>
      <c r="F34" s="7">
        <v>23.8</v>
      </c>
      <c r="G34" s="7">
        <v>6410000</v>
      </c>
      <c r="H34" s="7">
        <v>62400</v>
      </c>
      <c r="I34" s="7">
        <v>48.8</v>
      </c>
      <c r="J34" s="7">
        <v>24.3</v>
      </c>
      <c r="K34" s="7">
        <v>112000</v>
      </c>
      <c r="L34" s="7">
        <v>8.84</v>
      </c>
      <c r="M34" s="7">
        <f t="shared" si="1"/>
        <v>9255846</v>
      </c>
      <c r="N34" s="7">
        <v>2310000</v>
      </c>
      <c r="O34" s="7">
        <v>30000</v>
      </c>
      <c r="P34" s="7">
        <f t="shared" si="34"/>
        <v>41.4</v>
      </c>
      <c r="Q34" s="7">
        <v>29.2</v>
      </c>
      <c r="R34" s="2">
        <v>24.3</v>
      </c>
      <c r="S34" s="7">
        <v>53100</v>
      </c>
      <c r="T34" s="5">
        <v>8.84</v>
      </c>
      <c r="U34" s="7">
        <v>22</v>
      </c>
      <c r="V34" s="7">
        <v>0.443</v>
      </c>
      <c r="W34" s="1">
        <v>102</v>
      </c>
      <c r="X34" s="1">
        <v>152</v>
      </c>
      <c r="Y34" s="2">
        <v>11.1</v>
      </c>
      <c r="Z34">
        <f t="shared" si="3"/>
        <v>5400</v>
      </c>
      <c r="AA34">
        <f t="shared" si="25"/>
        <v>1279.99872</v>
      </c>
      <c r="AB34">
        <f t="shared" si="35"/>
        <v>1</v>
      </c>
      <c r="AC34">
        <f t="shared" si="36"/>
        <v>13.69</v>
      </c>
      <c r="AD34">
        <v>12.7</v>
      </c>
      <c r="AE34">
        <f t="shared" si="37"/>
        <v>0</v>
      </c>
      <c r="AF34">
        <f t="shared" si="7"/>
        <v>102</v>
      </c>
      <c r="AG34">
        <v>50</v>
      </c>
      <c r="AH34">
        <f t="shared" si="38"/>
        <v>1</v>
      </c>
      <c r="AI34">
        <f t="shared" si="9"/>
        <v>57</v>
      </c>
      <c r="AJ34">
        <f t="shared" si="26"/>
        <v>68</v>
      </c>
      <c r="AK34">
        <f t="shared" si="10"/>
        <v>78</v>
      </c>
      <c r="AL34">
        <f t="shared" si="39"/>
        <v>78</v>
      </c>
      <c r="AM34">
        <f t="shared" si="12"/>
        <v>200</v>
      </c>
      <c r="AN34" s="7">
        <f t="shared" si="27"/>
        <v>1</v>
      </c>
      <c r="AO34">
        <f t="shared" si="40"/>
        <v>51</v>
      </c>
      <c r="AP34">
        <f t="shared" si="41"/>
        <v>22</v>
      </c>
      <c r="AQ34">
        <f t="shared" si="42"/>
        <v>1.1220000000000001</v>
      </c>
      <c r="AR34">
        <f t="shared" si="16"/>
        <v>3</v>
      </c>
      <c r="AS34">
        <f t="shared" si="43"/>
        <v>324.44458908612751</v>
      </c>
      <c r="AT34">
        <f t="shared" si="44"/>
        <v>162.97347143570224</v>
      </c>
      <c r="AU34">
        <f t="shared" si="45"/>
        <v>880.1</v>
      </c>
      <c r="AV34">
        <f t="shared" si="18"/>
        <v>50</v>
      </c>
      <c r="AW34">
        <f t="shared" si="46"/>
        <v>1</v>
      </c>
      <c r="AX34" s="7">
        <f t="shared" si="30"/>
        <v>1215</v>
      </c>
      <c r="AY34">
        <f t="shared" si="31"/>
        <v>1377</v>
      </c>
      <c r="AZ34">
        <f t="shared" si="20"/>
        <v>288</v>
      </c>
      <c r="BA34">
        <f t="shared" si="21"/>
        <v>1</v>
      </c>
      <c r="BB34" s="4" t="str">
        <f t="shared" si="47"/>
        <v>Not OK</v>
      </c>
      <c r="BC34" s="7">
        <v>21.2</v>
      </c>
      <c r="BD34">
        <f t="shared" si="23"/>
        <v>1000</v>
      </c>
      <c r="BE34">
        <f t="shared" si="32"/>
        <v>5.4</v>
      </c>
      <c r="BF34">
        <f t="shared" si="24"/>
        <v>185.18518518518516</v>
      </c>
    </row>
    <row r="35" spans="1:58">
      <c r="A35" s="7">
        <v>26</v>
      </c>
      <c r="B35" s="7" t="s">
        <v>167</v>
      </c>
      <c r="C35" s="7">
        <v>18.2</v>
      </c>
      <c r="D35" s="7">
        <f t="shared" si="33"/>
        <v>4660</v>
      </c>
      <c r="E35" s="7">
        <v>2330</v>
      </c>
      <c r="F35" s="7">
        <v>22.2</v>
      </c>
      <c r="G35" s="7">
        <v>5580000</v>
      </c>
      <c r="H35" s="7">
        <v>54100</v>
      </c>
      <c r="I35" s="7">
        <v>49</v>
      </c>
      <c r="J35" s="7">
        <v>23.7</v>
      </c>
      <c r="K35" s="7">
        <v>96500</v>
      </c>
      <c r="L35" s="7">
        <v>7.65</v>
      </c>
      <c r="M35" s="7">
        <f t="shared" si="1"/>
        <v>7878395.4000000004</v>
      </c>
      <c r="N35" s="7">
        <v>2020000</v>
      </c>
      <c r="O35" s="7">
        <v>25900</v>
      </c>
      <c r="P35" s="7">
        <f t="shared" si="34"/>
        <v>41.12</v>
      </c>
      <c r="Q35" s="7">
        <v>29.5</v>
      </c>
      <c r="R35" s="2">
        <v>23.7</v>
      </c>
      <c r="S35" s="7">
        <v>45700</v>
      </c>
      <c r="T35" s="5">
        <v>7.65</v>
      </c>
      <c r="U35" s="7">
        <v>22.1</v>
      </c>
      <c r="V35" s="7">
        <v>0.44600000000000001</v>
      </c>
      <c r="W35" s="1">
        <v>102</v>
      </c>
      <c r="X35" s="1">
        <v>152</v>
      </c>
      <c r="Y35" s="3">
        <v>9.5299999999999994</v>
      </c>
      <c r="Z35">
        <f t="shared" si="3"/>
        <v>4660</v>
      </c>
      <c r="AA35">
        <f t="shared" si="25"/>
        <v>1279.99872</v>
      </c>
      <c r="AB35">
        <f t="shared" si="35"/>
        <v>1</v>
      </c>
      <c r="AC35">
        <f t="shared" si="36"/>
        <v>15.95</v>
      </c>
      <c r="AD35">
        <v>12.7</v>
      </c>
      <c r="AE35">
        <f t="shared" si="37"/>
        <v>0</v>
      </c>
      <c r="AF35">
        <f t="shared" si="7"/>
        <v>102</v>
      </c>
      <c r="AG35">
        <v>50</v>
      </c>
      <c r="AH35">
        <f t="shared" si="38"/>
        <v>1</v>
      </c>
      <c r="AI35">
        <f t="shared" si="9"/>
        <v>57</v>
      </c>
      <c r="AJ35">
        <f t="shared" si="26"/>
        <v>68</v>
      </c>
      <c r="AK35">
        <f t="shared" si="10"/>
        <v>78</v>
      </c>
      <c r="AL35">
        <f t="shared" si="39"/>
        <v>78</v>
      </c>
      <c r="AM35">
        <f t="shared" si="12"/>
        <v>200</v>
      </c>
      <c r="AN35" s="7">
        <f t="shared" si="27"/>
        <v>1</v>
      </c>
      <c r="AO35">
        <f t="shared" si="40"/>
        <v>51</v>
      </c>
      <c r="AP35">
        <f t="shared" si="41"/>
        <v>22.1</v>
      </c>
      <c r="AQ35">
        <f t="shared" si="42"/>
        <v>1.127</v>
      </c>
      <c r="AR35">
        <f t="shared" si="16"/>
        <v>3</v>
      </c>
      <c r="AS35">
        <f t="shared" si="43"/>
        <v>324.44458908612751</v>
      </c>
      <c r="AT35">
        <f t="shared" si="44"/>
        <v>162.97347143570224</v>
      </c>
      <c r="AU35">
        <f t="shared" si="45"/>
        <v>759.5</v>
      </c>
      <c r="AV35">
        <f t="shared" si="18"/>
        <v>50</v>
      </c>
      <c r="AW35">
        <f t="shared" si="46"/>
        <v>1</v>
      </c>
      <c r="AX35" s="7">
        <f t="shared" si="30"/>
        <v>1048.5</v>
      </c>
      <c r="AY35">
        <f t="shared" si="31"/>
        <v>1188.3</v>
      </c>
      <c r="AZ35">
        <f t="shared" si="20"/>
        <v>288</v>
      </c>
      <c r="BA35">
        <f t="shared" si="21"/>
        <v>1</v>
      </c>
      <c r="BB35" s="4" t="str">
        <f t="shared" si="47"/>
        <v>Not OK</v>
      </c>
      <c r="BC35" s="7">
        <v>18.2</v>
      </c>
      <c r="BD35">
        <f t="shared" si="23"/>
        <v>1000</v>
      </c>
      <c r="BE35">
        <f t="shared" si="32"/>
        <v>5.4</v>
      </c>
      <c r="BF35">
        <f t="shared" si="24"/>
        <v>185.18518518518516</v>
      </c>
    </row>
    <row r="36" spans="1:58">
      <c r="A36" s="7">
        <v>27</v>
      </c>
      <c r="B36" s="7" t="s">
        <v>168</v>
      </c>
      <c r="C36" s="7">
        <v>15.3</v>
      </c>
      <c r="D36" s="7">
        <f t="shared" si="33"/>
        <v>3900</v>
      </c>
      <c r="E36" s="7">
        <v>1950</v>
      </c>
      <c r="F36" s="7">
        <v>20.7</v>
      </c>
      <c r="G36" s="7">
        <v>4750000</v>
      </c>
      <c r="H36" s="7">
        <v>45400</v>
      </c>
      <c r="I36" s="7">
        <v>49.3</v>
      </c>
      <c r="J36" s="7">
        <v>23.1</v>
      </c>
      <c r="K36" s="7">
        <v>81300</v>
      </c>
      <c r="L36" s="7">
        <v>6.43</v>
      </c>
      <c r="M36" s="7">
        <f t="shared" si="1"/>
        <v>6519479</v>
      </c>
      <c r="N36" s="7">
        <v>1720000</v>
      </c>
      <c r="O36" s="7">
        <v>22000</v>
      </c>
      <c r="P36" s="7">
        <f t="shared" si="34"/>
        <v>40.89</v>
      </c>
      <c r="Q36" s="7">
        <v>29.7</v>
      </c>
      <c r="R36" s="2">
        <v>23.1</v>
      </c>
      <c r="S36" s="7">
        <v>38200</v>
      </c>
      <c r="T36" s="5">
        <v>6.43</v>
      </c>
      <c r="U36" s="7">
        <v>22.2</v>
      </c>
      <c r="V36" s="7">
        <v>0.44900000000000001</v>
      </c>
      <c r="W36" s="1">
        <v>102</v>
      </c>
      <c r="X36" s="1">
        <v>152</v>
      </c>
      <c r="Y36" s="3">
        <v>7.94</v>
      </c>
      <c r="Z36">
        <f t="shared" si="3"/>
        <v>3900</v>
      </c>
      <c r="AA36">
        <f t="shared" si="25"/>
        <v>1279.99872</v>
      </c>
      <c r="AB36">
        <f t="shared" si="35"/>
        <v>1</v>
      </c>
      <c r="AC36">
        <f t="shared" si="36"/>
        <v>19.14</v>
      </c>
      <c r="AD36">
        <v>12.7</v>
      </c>
      <c r="AE36">
        <f t="shared" si="37"/>
        <v>0</v>
      </c>
      <c r="AF36">
        <f t="shared" si="7"/>
        <v>102</v>
      </c>
      <c r="AG36">
        <v>50</v>
      </c>
      <c r="AH36" s="7">
        <f t="shared" si="38"/>
        <v>1</v>
      </c>
      <c r="AI36">
        <f t="shared" si="9"/>
        <v>57</v>
      </c>
      <c r="AJ36">
        <f t="shared" si="26"/>
        <v>68</v>
      </c>
      <c r="AK36">
        <f t="shared" si="10"/>
        <v>78</v>
      </c>
      <c r="AL36">
        <f t="shared" si="39"/>
        <v>78</v>
      </c>
      <c r="AM36">
        <f t="shared" si="12"/>
        <v>200</v>
      </c>
      <c r="AN36" s="7">
        <f t="shared" si="27"/>
        <v>1</v>
      </c>
      <c r="AO36">
        <f t="shared" si="40"/>
        <v>51</v>
      </c>
      <c r="AP36">
        <f t="shared" si="41"/>
        <v>22.2</v>
      </c>
      <c r="AQ36">
        <f t="shared" si="42"/>
        <v>1.1319999999999999</v>
      </c>
      <c r="AR36">
        <f t="shared" si="16"/>
        <v>3</v>
      </c>
      <c r="AS36">
        <f t="shared" si="43"/>
        <v>324.44458908612751</v>
      </c>
      <c r="AT36">
        <f t="shared" si="44"/>
        <v>162.97347143570224</v>
      </c>
      <c r="AU36">
        <f t="shared" si="45"/>
        <v>635.6</v>
      </c>
      <c r="AV36">
        <f t="shared" si="18"/>
        <v>50</v>
      </c>
      <c r="AW36" s="7">
        <f t="shared" si="46"/>
        <v>1</v>
      </c>
      <c r="AX36" s="7">
        <f t="shared" si="30"/>
        <v>877.5</v>
      </c>
      <c r="AY36">
        <f t="shared" si="31"/>
        <v>994.5</v>
      </c>
      <c r="AZ36">
        <f t="shared" si="20"/>
        <v>288</v>
      </c>
      <c r="BA36">
        <f t="shared" si="21"/>
        <v>1</v>
      </c>
      <c r="BB36" s="4" t="str">
        <f t="shared" si="47"/>
        <v>Not OK</v>
      </c>
      <c r="BC36" s="7">
        <v>15.3</v>
      </c>
      <c r="BD36">
        <f t="shared" si="23"/>
        <v>1000</v>
      </c>
      <c r="BE36">
        <f t="shared" si="32"/>
        <v>5.4</v>
      </c>
      <c r="BF36">
        <f t="shared" si="24"/>
        <v>185.18518518518516</v>
      </c>
    </row>
    <row r="37" spans="1:58">
      <c r="A37" s="7">
        <v>28</v>
      </c>
      <c r="B37" s="7" t="s">
        <v>169</v>
      </c>
      <c r="C37" s="7">
        <v>22.7</v>
      </c>
      <c r="D37" s="7">
        <f t="shared" si="33"/>
        <v>5800</v>
      </c>
      <c r="E37" s="7">
        <v>2900</v>
      </c>
      <c r="F37" s="7">
        <v>25.4</v>
      </c>
      <c r="G37" s="7">
        <v>6910000</v>
      </c>
      <c r="H37" s="7">
        <v>69300</v>
      </c>
      <c r="I37" s="7">
        <v>48.8</v>
      </c>
      <c r="J37" s="7">
        <v>21.1</v>
      </c>
      <c r="K37" s="7">
        <v>123000</v>
      </c>
      <c r="L37" s="7">
        <v>9.5299999999999994</v>
      </c>
      <c r="M37" s="7">
        <f t="shared" si="1"/>
        <v>7471018</v>
      </c>
      <c r="N37" s="7">
        <v>1760000</v>
      </c>
      <c r="O37" s="7">
        <v>26100</v>
      </c>
      <c r="P37" s="7">
        <f t="shared" si="34"/>
        <v>35.89</v>
      </c>
      <c r="Q37" s="7">
        <v>24.6</v>
      </c>
      <c r="R37" s="2">
        <v>21.1</v>
      </c>
      <c r="S37" s="7">
        <v>47200</v>
      </c>
      <c r="T37" s="5">
        <v>9.5299999999999994</v>
      </c>
      <c r="U37" s="7">
        <v>19.2</v>
      </c>
      <c r="V37" s="7">
        <v>0.34300000000000003</v>
      </c>
      <c r="W37" s="2">
        <v>88.9</v>
      </c>
      <c r="X37" s="1">
        <v>152</v>
      </c>
      <c r="Y37" s="2">
        <v>12.7</v>
      </c>
      <c r="Z37">
        <f t="shared" si="3"/>
        <v>5800</v>
      </c>
      <c r="AA37">
        <f t="shared" si="25"/>
        <v>1279.99872</v>
      </c>
      <c r="AB37">
        <f t="shared" si="35"/>
        <v>1</v>
      </c>
      <c r="AC37">
        <f t="shared" si="36"/>
        <v>11.97</v>
      </c>
      <c r="AD37">
        <v>12.7</v>
      </c>
      <c r="AE37">
        <f t="shared" si="37"/>
        <v>1</v>
      </c>
      <c r="AF37">
        <f t="shared" si="7"/>
        <v>88.9</v>
      </c>
      <c r="AG37">
        <v>50</v>
      </c>
      <c r="AH37">
        <f t="shared" si="38"/>
        <v>1</v>
      </c>
      <c r="AI37">
        <f t="shared" si="9"/>
        <v>57</v>
      </c>
      <c r="AJ37">
        <f t="shared" si="26"/>
        <v>78</v>
      </c>
      <c r="AK37">
        <f t="shared" si="10"/>
        <v>90</v>
      </c>
      <c r="AL37">
        <f t="shared" si="39"/>
        <v>90</v>
      </c>
      <c r="AM37">
        <f t="shared" si="12"/>
        <v>200</v>
      </c>
      <c r="AN37" s="7">
        <f t="shared" si="27"/>
        <v>1</v>
      </c>
      <c r="AO37">
        <f t="shared" si="40"/>
        <v>58.5</v>
      </c>
      <c r="AP37">
        <f t="shared" si="41"/>
        <v>19.2</v>
      </c>
      <c r="AQ37">
        <f t="shared" si="42"/>
        <v>1.123</v>
      </c>
      <c r="AR37">
        <f t="shared" si="16"/>
        <v>3</v>
      </c>
      <c r="AS37">
        <f t="shared" si="43"/>
        <v>243.69393580246913</v>
      </c>
      <c r="AT37">
        <f t="shared" si="44"/>
        <v>146.45514933380963</v>
      </c>
      <c r="AU37">
        <f t="shared" si="45"/>
        <v>849.4</v>
      </c>
      <c r="AV37">
        <f t="shared" si="18"/>
        <v>50</v>
      </c>
      <c r="AW37">
        <f t="shared" si="46"/>
        <v>1</v>
      </c>
      <c r="AX37" s="7">
        <f t="shared" si="30"/>
        <v>1305</v>
      </c>
      <c r="AY37">
        <f t="shared" si="31"/>
        <v>1479</v>
      </c>
      <c r="AZ37">
        <f t="shared" si="20"/>
        <v>288</v>
      </c>
      <c r="BA37">
        <f t="shared" si="21"/>
        <v>1</v>
      </c>
      <c r="BB37" s="4" t="str">
        <f t="shared" si="47"/>
        <v>OK</v>
      </c>
      <c r="BC37" s="7">
        <v>22.7</v>
      </c>
      <c r="BD37">
        <f t="shared" si="23"/>
        <v>22.7</v>
      </c>
      <c r="BE37">
        <f t="shared" si="32"/>
        <v>5.4</v>
      </c>
      <c r="BF37">
        <f t="shared" si="24"/>
        <v>4.2037037037037033</v>
      </c>
    </row>
    <row r="38" spans="1:58">
      <c r="A38" s="7">
        <v>29</v>
      </c>
      <c r="B38" s="7" t="s">
        <v>170</v>
      </c>
      <c r="C38" s="7">
        <v>17.3</v>
      </c>
      <c r="D38" s="7">
        <f t="shared" si="33"/>
        <v>4440</v>
      </c>
      <c r="E38" s="7">
        <v>2220</v>
      </c>
      <c r="F38" s="7">
        <v>22.2</v>
      </c>
      <c r="G38" s="7">
        <v>5370000</v>
      </c>
      <c r="H38" s="7">
        <v>52900</v>
      </c>
      <c r="I38" s="7">
        <v>49</v>
      </c>
      <c r="J38" s="7">
        <v>19.8</v>
      </c>
      <c r="K38" s="7">
        <v>94100</v>
      </c>
      <c r="L38" s="7">
        <v>7.29</v>
      </c>
      <c r="M38" s="7">
        <f t="shared" si="1"/>
        <v>5510777.5999999996</v>
      </c>
      <c r="N38" s="7">
        <v>1389999.9999999998</v>
      </c>
      <c r="O38" s="7">
        <v>20000</v>
      </c>
      <c r="P38" s="7">
        <f t="shared" si="34"/>
        <v>35.229999999999997</v>
      </c>
      <c r="Q38" s="7">
        <v>25</v>
      </c>
      <c r="R38" s="2">
        <v>19.8</v>
      </c>
      <c r="S38" s="7">
        <v>35700</v>
      </c>
      <c r="T38" s="5">
        <v>7.29</v>
      </c>
      <c r="U38" s="7">
        <v>19.399999999999999</v>
      </c>
      <c r="V38" s="7">
        <v>0.34899999999999998</v>
      </c>
      <c r="W38" s="2">
        <v>88.9</v>
      </c>
      <c r="X38" s="1">
        <v>152</v>
      </c>
      <c r="Y38" s="3">
        <v>9.5299999999999994</v>
      </c>
      <c r="Z38">
        <f t="shared" si="3"/>
        <v>4440</v>
      </c>
      <c r="AA38">
        <f t="shared" si="25"/>
        <v>1279.99872</v>
      </c>
      <c r="AB38">
        <f t="shared" si="35"/>
        <v>1</v>
      </c>
      <c r="AC38">
        <f t="shared" si="36"/>
        <v>15.95</v>
      </c>
      <c r="AD38">
        <v>12.7</v>
      </c>
      <c r="AE38">
        <f t="shared" si="37"/>
        <v>0</v>
      </c>
      <c r="AF38">
        <f t="shared" si="7"/>
        <v>88.9</v>
      </c>
      <c r="AG38">
        <v>50</v>
      </c>
      <c r="AH38">
        <f t="shared" si="38"/>
        <v>1</v>
      </c>
      <c r="AI38">
        <f t="shared" si="9"/>
        <v>57</v>
      </c>
      <c r="AJ38">
        <f t="shared" si="26"/>
        <v>79</v>
      </c>
      <c r="AK38">
        <f t="shared" si="10"/>
        <v>91</v>
      </c>
      <c r="AL38">
        <f t="shared" si="39"/>
        <v>91</v>
      </c>
      <c r="AM38">
        <f t="shared" si="12"/>
        <v>200</v>
      </c>
      <c r="AN38" s="7">
        <f t="shared" si="27"/>
        <v>1</v>
      </c>
      <c r="AO38">
        <f t="shared" si="40"/>
        <v>59.25</v>
      </c>
      <c r="AP38">
        <f t="shared" si="41"/>
        <v>19.399999999999999</v>
      </c>
      <c r="AQ38">
        <f t="shared" si="42"/>
        <v>1.149</v>
      </c>
      <c r="AR38">
        <f t="shared" si="16"/>
        <v>3</v>
      </c>
      <c r="AS38">
        <f t="shared" si="43"/>
        <v>238.36745320613451</v>
      </c>
      <c r="AT38">
        <f t="shared" si="44"/>
        <v>145.05665930542347</v>
      </c>
      <c r="AU38">
        <f t="shared" si="45"/>
        <v>644.1</v>
      </c>
      <c r="AV38">
        <f t="shared" si="18"/>
        <v>50</v>
      </c>
      <c r="AW38">
        <f t="shared" si="46"/>
        <v>1</v>
      </c>
      <c r="AX38" s="7">
        <f t="shared" si="30"/>
        <v>999</v>
      </c>
      <c r="AY38">
        <f t="shared" si="31"/>
        <v>1132.2</v>
      </c>
      <c r="AZ38">
        <f t="shared" si="20"/>
        <v>288</v>
      </c>
      <c r="BA38">
        <f t="shared" si="21"/>
        <v>1</v>
      </c>
      <c r="BB38" s="4" t="str">
        <f t="shared" si="47"/>
        <v>Not OK</v>
      </c>
      <c r="BC38" s="7">
        <v>17.3</v>
      </c>
      <c r="BD38">
        <f t="shared" si="23"/>
        <v>1000</v>
      </c>
      <c r="BE38">
        <f t="shared" si="32"/>
        <v>5.4</v>
      </c>
      <c r="BF38">
        <f t="shared" si="24"/>
        <v>185.18518518518516</v>
      </c>
    </row>
    <row r="39" spans="1:58">
      <c r="A39" s="7">
        <v>30</v>
      </c>
      <c r="B39" s="7" t="s">
        <v>171</v>
      </c>
      <c r="C39" s="7">
        <v>14.5</v>
      </c>
      <c r="D39" s="7">
        <f t="shared" si="33"/>
        <v>3720</v>
      </c>
      <c r="E39" s="7">
        <v>1860</v>
      </c>
      <c r="F39" s="7">
        <v>20.7</v>
      </c>
      <c r="G39" s="7">
        <v>4540000</v>
      </c>
      <c r="H39" s="7">
        <v>44600</v>
      </c>
      <c r="I39" s="7">
        <v>49.3</v>
      </c>
      <c r="J39" s="7">
        <v>19.2</v>
      </c>
      <c r="K39" s="7">
        <v>79300</v>
      </c>
      <c r="L39" s="7">
        <v>6.12</v>
      </c>
      <c r="M39" s="7">
        <f t="shared" si="1"/>
        <v>4538580.8</v>
      </c>
      <c r="N39" s="7">
        <v>1180000</v>
      </c>
      <c r="O39" s="7">
        <v>16900</v>
      </c>
      <c r="P39" s="7">
        <f t="shared" si="34"/>
        <v>34.93</v>
      </c>
      <c r="Q39" s="7">
        <v>25.2</v>
      </c>
      <c r="R39" s="2">
        <v>19.2</v>
      </c>
      <c r="S39" s="7">
        <v>29800</v>
      </c>
      <c r="T39" s="5">
        <v>6.12</v>
      </c>
      <c r="U39" s="7">
        <v>19.5</v>
      </c>
      <c r="V39" s="7">
        <v>0.35199999999999998</v>
      </c>
      <c r="W39" s="2">
        <v>88.9</v>
      </c>
      <c r="X39" s="1">
        <v>152</v>
      </c>
      <c r="Y39" s="3">
        <v>7.94</v>
      </c>
      <c r="Z39">
        <f t="shared" si="3"/>
        <v>3720</v>
      </c>
      <c r="AA39">
        <f t="shared" si="25"/>
        <v>1279.99872</v>
      </c>
      <c r="AB39">
        <f t="shared" si="35"/>
        <v>1</v>
      </c>
      <c r="AC39">
        <f t="shared" si="36"/>
        <v>19.14</v>
      </c>
      <c r="AD39">
        <v>12.7</v>
      </c>
      <c r="AE39">
        <f t="shared" si="37"/>
        <v>0</v>
      </c>
      <c r="AF39">
        <f t="shared" si="7"/>
        <v>88.9</v>
      </c>
      <c r="AG39">
        <v>50</v>
      </c>
      <c r="AH39" s="7">
        <f t="shared" si="38"/>
        <v>1</v>
      </c>
      <c r="AI39">
        <f t="shared" si="9"/>
        <v>57</v>
      </c>
      <c r="AJ39">
        <f t="shared" si="26"/>
        <v>80</v>
      </c>
      <c r="AK39">
        <f t="shared" si="10"/>
        <v>91</v>
      </c>
      <c r="AL39">
        <f t="shared" si="39"/>
        <v>91</v>
      </c>
      <c r="AM39">
        <f t="shared" si="12"/>
        <v>200</v>
      </c>
      <c r="AN39" s="7">
        <f t="shared" si="27"/>
        <v>1</v>
      </c>
      <c r="AO39">
        <f t="shared" si="40"/>
        <v>60</v>
      </c>
      <c r="AP39">
        <f t="shared" si="41"/>
        <v>19.5</v>
      </c>
      <c r="AQ39">
        <f t="shared" si="42"/>
        <v>1.17</v>
      </c>
      <c r="AR39">
        <f t="shared" si="16"/>
        <v>3</v>
      </c>
      <c r="AS39">
        <f t="shared" si="43"/>
        <v>238.36745320613451</v>
      </c>
      <c r="AT39">
        <f t="shared" si="44"/>
        <v>145.05665930542347</v>
      </c>
      <c r="AU39">
        <f t="shared" si="45"/>
        <v>539.6</v>
      </c>
      <c r="AV39">
        <f t="shared" si="18"/>
        <v>50</v>
      </c>
      <c r="AW39" s="7">
        <f t="shared" si="46"/>
        <v>1</v>
      </c>
      <c r="AX39" s="7">
        <f t="shared" si="30"/>
        <v>837</v>
      </c>
      <c r="AY39">
        <f t="shared" si="31"/>
        <v>948.6</v>
      </c>
      <c r="AZ39">
        <f t="shared" si="20"/>
        <v>288</v>
      </c>
      <c r="BA39">
        <f t="shared" si="21"/>
        <v>1</v>
      </c>
      <c r="BB39" s="4" t="str">
        <f t="shared" si="47"/>
        <v>Not OK</v>
      </c>
      <c r="BC39" s="7">
        <v>14.5</v>
      </c>
      <c r="BD39">
        <f t="shared" si="23"/>
        <v>1000</v>
      </c>
      <c r="BE39">
        <f t="shared" si="32"/>
        <v>5.4</v>
      </c>
      <c r="BF39">
        <f t="shared" si="24"/>
        <v>185.18518518518516</v>
      </c>
    </row>
    <row r="40" spans="1:58">
      <c r="A40" s="7">
        <v>31</v>
      </c>
      <c r="B40" s="7" t="s">
        <v>23</v>
      </c>
      <c r="C40" s="7">
        <v>29.3</v>
      </c>
      <c r="D40" s="7">
        <f t="shared" si="33"/>
        <v>7540</v>
      </c>
      <c r="E40" s="7">
        <v>3770</v>
      </c>
      <c r="F40" s="7">
        <v>30.2</v>
      </c>
      <c r="G40" s="7">
        <v>5790000</v>
      </c>
      <c r="H40" s="7">
        <v>69800</v>
      </c>
      <c r="I40" s="7">
        <v>39.4</v>
      </c>
      <c r="J40" s="7">
        <v>25.2</v>
      </c>
      <c r="K40" s="7">
        <v>125000</v>
      </c>
      <c r="L40" s="7">
        <v>14.9</v>
      </c>
      <c r="M40" s="7">
        <f t="shared" si="1"/>
        <v>11476781.6</v>
      </c>
      <c r="N40" s="7">
        <v>2300000</v>
      </c>
      <c r="O40" s="7">
        <v>36100</v>
      </c>
      <c r="P40" s="7">
        <f t="shared" si="34"/>
        <v>39.01</v>
      </c>
      <c r="Q40" s="7">
        <v>24.7</v>
      </c>
      <c r="R40" s="2">
        <v>25.2</v>
      </c>
      <c r="S40" s="7">
        <v>66700</v>
      </c>
      <c r="T40" s="5">
        <v>14.9</v>
      </c>
      <c r="U40" s="7">
        <v>18.899999999999999</v>
      </c>
      <c r="V40" s="7">
        <v>0.46400000000000002</v>
      </c>
      <c r="W40" s="2">
        <v>88.9</v>
      </c>
      <c r="X40" s="1">
        <v>127</v>
      </c>
      <c r="Y40" s="2">
        <v>19.100000000000001</v>
      </c>
      <c r="Z40">
        <f t="shared" si="3"/>
        <v>7540</v>
      </c>
      <c r="AA40">
        <f t="shared" si="25"/>
        <v>1279.99872</v>
      </c>
      <c r="AB40">
        <f t="shared" si="35"/>
        <v>1</v>
      </c>
      <c r="AC40">
        <f t="shared" si="36"/>
        <v>6.65</v>
      </c>
      <c r="AD40">
        <v>12.7</v>
      </c>
      <c r="AE40">
        <f t="shared" si="37"/>
        <v>1</v>
      </c>
      <c r="AF40">
        <f t="shared" si="7"/>
        <v>88.9</v>
      </c>
      <c r="AG40">
        <v>50</v>
      </c>
      <c r="AH40">
        <f t="shared" si="38"/>
        <v>1</v>
      </c>
      <c r="AI40">
        <f t="shared" si="9"/>
        <v>71</v>
      </c>
      <c r="AJ40">
        <f t="shared" si="26"/>
        <v>72</v>
      </c>
      <c r="AK40">
        <f t="shared" si="10"/>
        <v>85</v>
      </c>
      <c r="AL40">
        <f t="shared" si="39"/>
        <v>85</v>
      </c>
      <c r="AM40">
        <f t="shared" si="12"/>
        <v>200</v>
      </c>
      <c r="AN40" s="7">
        <f t="shared" si="27"/>
        <v>1</v>
      </c>
      <c r="AO40">
        <f t="shared" si="40"/>
        <v>54</v>
      </c>
      <c r="AP40">
        <f t="shared" si="41"/>
        <v>18.899999999999999</v>
      </c>
      <c r="AQ40">
        <f t="shared" si="42"/>
        <v>1.0209999999999999</v>
      </c>
      <c r="AR40">
        <f t="shared" si="16"/>
        <v>3</v>
      </c>
      <c r="AS40">
        <f t="shared" si="43"/>
        <v>273.20704221453286</v>
      </c>
      <c r="AT40">
        <f t="shared" si="44"/>
        <v>153.40830115304993</v>
      </c>
      <c r="AU40">
        <f t="shared" si="45"/>
        <v>1156.7</v>
      </c>
      <c r="AV40">
        <f t="shared" si="18"/>
        <v>50</v>
      </c>
      <c r="AW40">
        <f t="shared" si="46"/>
        <v>1</v>
      </c>
      <c r="AX40" s="7">
        <f t="shared" si="30"/>
        <v>1696.5</v>
      </c>
      <c r="AY40">
        <f t="shared" si="31"/>
        <v>1922.7</v>
      </c>
      <c r="AZ40">
        <f t="shared" si="20"/>
        <v>288</v>
      </c>
      <c r="BA40">
        <f t="shared" si="21"/>
        <v>1</v>
      </c>
      <c r="BB40" s="4" t="str">
        <f t="shared" si="47"/>
        <v>OK</v>
      </c>
      <c r="BC40" s="7">
        <v>29.3</v>
      </c>
      <c r="BD40">
        <f t="shared" si="23"/>
        <v>29.3</v>
      </c>
      <c r="BE40">
        <f t="shared" si="32"/>
        <v>5.4</v>
      </c>
      <c r="BF40">
        <f t="shared" si="24"/>
        <v>5.4259259259259256</v>
      </c>
    </row>
    <row r="41" spans="1:58">
      <c r="A41" s="7">
        <v>32</v>
      </c>
      <c r="B41" s="7" t="s">
        <v>24</v>
      </c>
      <c r="C41" s="7">
        <v>24.9</v>
      </c>
      <c r="D41" s="7">
        <f t="shared" si="33"/>
        <v>6360</v>
      </c>
      <c r="E41" s="7">
        <v>3180</v>
      </c>
      <c r="F41" s="7">
        <v>26.9</v>
      </c>
      <c r="G41" s="7">
        <v>4990000</v>
      </c>
      <c r="H41" s="7">
        <v>59500</v>
      </c>
      <c r="I41" s="7">
        <v>39.6</v>
      </c>
      <c r="J41" s="7">
        <v>24.1</v>
      </c>
      <c r="K41" s="7">
        <v>107000</v>
      </c>
      <c r="L41" s="7">
        <v>12.5</v>
      </c>
      <c r="M41" s="7">
        <f t="shared" si="1"/>
        <v>9385711.6000000015</v>
      </c>
      <c r="N41" s="7">
        <v>2000000</v>
      </c>
      <c r="O41" s="7">
        <v>30800</v>
      </c>
      <c r="P41" s="7">
        <f t="shared" si="34"/>
        <v>38.42</v>
      </c>
      <c r="Q41" s="7">
        <v>25.1</v>
      </c>
      <c r="R41" s="2">
        <v>24.1</v>
      </c>
      <c r="S41" s="7">
        <v>56200</v>
      </c>
      <c r="T41" s="5">
        <v>12.5</v>
      </c>
      <c r="U41" s="7">
        <v>18.899999999999999</v>
      </c>
      <c r="V41" s="7">
        <v>0.47199999999999998</v>
      </c>
      <c r="W41" s="2">
        <v>88.9</v>
      </c>
      <c r="X41" s="1">
        <v>127</v>
      </c>
      <c r="Y41" s="2">
        <v>15.9</v>
      </c>
      <c r="Z41">
        <f t="shared" si="3"/>
        <v>6360</v>
      </c>
      <c r="AA41">
        <f t="shared" si="25"/>
        <v>1279.99872</v>
      </c>
      <c r="AB41">
        <f t="shared" si="35"/>
        <v>1</v>
      </c>
      <c r="AC41">
        <f t="shared" si="36"/>
        <v>7.99</v>
      </c>
      <c r="AD41">
        <v>12.7</v>
      </c>
      <c r="AE41">
        <f t="shared" si="37"/>
        <v>1</v>
      </c>
      <c r="AF41">
        <f t="shared" si="7"/>
        <v>88.9</v>
      </c>
      <c r="AG41">
        <v>50</v>
      </c>
      <c r="AH41">
        <f t="shared" si="38"/>
        <v>1</v>
      </c>
      <c r="AI41">
        <f t="shared" si="9"/>
        <v>71</v>
      </c>
      <c r="AJ41">
        <f t="shared" si="26"/>
        <v>73</v>
      </c>
      <c r="AK41">
        <f t="shared" si="10"/>
        <v>86</v>
      </c>
      <c r="AL41">
        <f t="shared" si="39"/>
        <v>86</v>
      </c>
      <c r="AM41">
        <f t="shared" si="12"/>
        <v>200</v>
      </c>
      <c r="AN41" s="7">
        <f t="shared" si="27"/>
        <v>1</v>
      </c>
      <c r="AO41">
        <f t="shared" si="40"/>
        <v>54.75</v>
      </c>
      <c r="AP41">
        <f t="shared" si="41"/>
        <v>18.899999999999999</v>
      </c>
      <c r="AQ41">
        <f t="shared" si="42"/>
        <v>1.0349999999999999</v>
      </c>
      <c r="AR41">
        <f t="shared" si="16"/>
        <v>3</v>
      </c>
      <c r="AS41">
        <f t="shared" si="43"/>
        <v>266.89032990805839</v>
      </c>
      <c r="AT41">
        <f t="shared" si="44"/>
        <v>152.02398255055681</v>
      </c>
      <c r="AU41">
        <f t="shared" si="45"/>
        <v>966.9</v>
      </c>
      <c r="AV41">
        <f t="shared" si="18"/>
        <v>50</v>
      </c>
      <c r="AW41">
        <f t="shared" si="46"/>
        <v>1</v>
      </c>
      <c r="AX41" s="7">
        <f t="shared" si="30"/>
        <v>1431</v>
      </c>
      <c r="AY41">
        <f t="shared" si="31"/>
        <v>1621.8</v>
      </c>
      <c r="AZ41">
        <f t="shared" si="20"/>
        <v>288</v>
      </c>
      <c r="BA41">
        <f t="shared" si="21"/>
        <v>1</v>
      </c>
      <c r="BB41" s="4" t="str">
        <f t="shared" si="47"/>
        <v>OK</v>
      </c>
      <c r="BC41" s="7">
        <v>24.9</v>
      </c>
      <c r="BD41">
        <f t="shared" si="23"/>
        <v>24.9</v>
      </c>
      <c r="BE41">
        <f t="shared" si="32"/>
        <v>5.4</v>
      </c>
      <c r="BF41">
        <f t="shared" si="24"/>
        <v>4.6111111111111107</v>
      </c>
    </row>
    <row r="42" spans="1:58">
      <c r="A42" s="7">
        <v>33</v>
      </c>
      <c r="B42" s="7" t="s">
        <v>25</v>
      </c>
      <c r="C42" s="7">
        <v>20.2</v>
      </c>
      <c r="D42" s="7">
        <f t="shared" si="33"/>
        <v>5160</v>
      </c>
      <c r="E42" s="7">
        <v>2580</v>
      </c>
      <c r="F42" s="7">
        <v>23.8</v>
      </c>
      <c r="G42" s="7">
        <v>4160000</v>
      </c>
      <c r="H42" s="7">
        <v>48700</v>
      </c>
      <c r="I42" s="7">
        <v>40.1</v>
      </c>
      <c r="J42" s="7">
        <v>22.9</v>
      </c>
      <c r="K42" s="7">
        <v>87300</v>
      </c>
      <c r="L42" s="7">
        <v>10.199999999999999</v>
      </c>
      <c r="M42" s="7">
        <f t="shared" ref="M42:M73" si="48">(2*N42)+(2*E42*(0.5*$B$5+R42)^2)</f>
        <v>7356595.5999999996</v>
      </c>
      <c r="N42" s="7">
        <v>1670000</v>
      </c>
      <c r="O42" s="7">
        <v>25400</v>
      </c>
      <c r="P42" s="7">
        <f t="shared" si="34"/>
        <v>37.76</v>
      </c>
      <c r="Q42" s="7">
        <v>25.4</v>
      </c>
      <c r="R42" s="2">
        <v>22.9</v>
      </c>
      <c r="S42" s="7">
        <v>45700</v>
      </c>
      <c r="T42" s="5">
        <v>10.199999999999999</v>
      </c>
      <c r="U42" s="7">
        <v>19.100000000000001</v>
      </c>
      <c r="V42" s="7">
        <v>0.47899999999999998</v>
      </c>
      <c r="W42" s="2">
        <v>88.9</v>
      </c>
      <c r="X42" s="1">
        <v>127</v>
      </c>
      <c r="Y42" s="2">
        <v>12.7</v>
      </c>
      <c r="Z42">
        <f t="shared" si="3"/>
        <v>5160</v>
      </c>
      <c r="AA42">
        <f t="shared" si="25"/>
        <v>1279.99872</v>
      </c>
      <c r="AB42">
        <f t="shared" si="35"/>
        <v>1</v>
      </c>
      <c r="AC42">
        <f t="shared" si="36"/>
        <v>10</v>
      </c>
      <c r="AD42">
        <v>12.7</v>
      </c>
      <c r="AE42">
        <f t="shared" si="37"/>
        <v>1</v>
      </c>
      <c r="AF42">
        <f t="shared" si="7"/>
        <v>88.9</v>
      </c>
      <c r="AG42">
        <v>50</v>
      </c>
      <c r="AH42">
        <f t="shared" si="38"/>
        <v>1</v>
      </c>
      <c r="AI42">
        <f t="shared" ref="AI42:AI73" si="49">ROUND(($B$2*1000/I42),0)</f>
        <v>70</v>
      </c>
      <c r="AJ42">
        <f t="shared" ref="AJ42:AJ73" si="50">ROUND(($B$2*1000/P42),0)</f>
        <v>74</v>
      </c>
      <c r="AK42">
        <f t="shared" ref="AK42:AK73" si="51">ROUND((((($B$2*1000)/3-75)/U42)^2+(AJ42)^2)^0.5,0)</f>
        <v>87</v>
      </c>
      <c r="AL42">
        <f t="shared" si="39"/>
        <v>87</v>
      </c>
      <c r="AM42">
        <f t="shared" ref="AM42:AM73" si="52">IF($B$6=2,300,200)</f>
        <v>200</v>
      </c>
      <c r="AN42" s="7">
        <f t="shared" si="27"/>
        <v>1</v>
      </c>
      <c r="AO42">
        <f t="shared" si="40"/>
        <v>55.5</v>
      </c>
      <c r="AP42">
        <f t="shared" si="41"/>
        <v>19.100000000000001</v>
      </c>
      <c r="AQ42">
        <f t="shared" si="42"/>
        <v>1.06</v>
      </c>
      <c r="AR42">
        <f t="shared" ref="AR42:AR73" si="53">ROUND(((($B$2*1000)/(AQ42*1000+75))+0.5),0)</f>
        <v>3</v>
      </c>
      <c r="AS42">
        <f t="shared" si="43"/>
        <v>260.79018100145328</v>
      </c>
      <c r="AT42">
        <f t="shared" si="44"/>
        <v>150.63618439590681</v>
      </c>
      <c r="AU42">
        <f t="shared" si="45"/>
        <v>777.3</v>
      </c>
      <c r="AV42">
        <f t="shared" ref="AV42:AV73" si="54">$B$3</f>
        <v>50</v>
      </c>
      <c r="AW42">
        <f t="shared" si="46"/>
        <v>1</v>
      </c>
      <c r="AX42" s="7">
        <f t="shared" si="30"/>
        <v>1161</v>
      </c>
      <c r="AY42">
        <f t="shared" si="31"/>
        <v>1315.8</v>
      </c>
      <c r="AZ42">
        <f t="shared" ref="AZ42:AZ73" si="55">$B$4</f>
        <v>288</v>
      </c>
      <c r="BA42">
        <f t="shared" si="21"/>
        <v>1</v>
      </c>
      <c r="BB42" s="4" t="str">
        <f t="shared" si="47"/>
        <v>OK</v>
      </c>
      <c r="BC42" s="7">
        <v>20.2</v>
      </c>
      <c r="BD42">
        <f t="shared" si="23"/>
        <v>20.2</v>
      </c>
      <c r="BE42">
        <f t="shared" si="32"/>
        <v>5.4</v>
      </c>
      <c r="BF42">
        <f t="shared" si="24"/>
        <v>3.7407407407407405</v>
      </c>
    </row>
    <row r="43" spans="1:58">
      <c r="A43" s="7">
        <v>34</v>
      </c>
      <c r="B43" s="7" t="s">
        <v>26</v>
      </c>
      <c r="C43" s="7">
        <v>15.4</v>
      </c>
      <c r="D43" s="7">
        <f t="shared" si="33"/>
        <v>3940</v>
      </c>
      <c r="E43" s="7">
        <v>1970</v>
      </c>
      <c r="F43" s="7">
        <v>20.7</v>
      </c>
      <c r="G43" s="7">
        <v>3230000</v>
      </c>
      <c r="H43" s="7">
        <v>37400</v>
      </c>
      <c r="I43" s="7">
        <v>40.4</v>
      </c>
      <c r="J43" s="7">
        <v>21.7</v>
      </c>
      <c r="K43" s="7">
        <v>67000</v>
      </c>
      <c r="L43" s="7">
        <v>7.75</v>
      </c>
      <c r="M43" s="7">
        <f t="shared" si="48"/>
        <v>5428786.5999999996</v>
      </c>
      <c r="N43" s="7">
        <v>1310000</v>
      </c>
      <c r="O43" s="7">
        <v>19500</v>
      </c>
      <c r="P43" s="7">
        <f t="shared" si="34"/>
        <v>37.119999999999997</v>
      </c>
      <c r="Q43" s="7">
        <v>25.9</v>
      </c>
      <c r="R43" s="2">
        <v>21.7</v>
      </c>
      <c r="S43" s="7">
        <v>34700</v>
      </c>
      <c r="T43" s="5">
        <v>7.75</v>
      </c>
      <c r="U43" s="7">
        <v>19.2</v>
      </c>
      <c r="V43" s="7">
        <v>0.48499999999999999</v>
      </c>
      <c r="W43" s="2">
        <v>88.9</v>
      </c>
      <c r="X43" s="1">
        <v>127</v>
      </c>
      <c r="Y43" s="3">
        <v>9.5299999999999994</v>
      </c>
      <c r="Z43">
        <f t="shared" si="3"/>
        <v>3940</v>
      </c>
      <c r="AA43">
        <f t="shared" si="25"/>
        <v>1279.99872</v>
      </c>
      <c r="AB43">
        <f t="shared" si="35"/>
        <v>1</v>
      </c>
      <c r="AC43">
        <f t="shared" si="36"/>
        <v>13.33</v>
      </c>
      <c r="AD43">
        <v>12.7</v>
      </c>
      <c r="AE43">
        <f t="shared" si="37"/>
        <v>0</v>
      </c>
      <c r="AF43">
        <f t="shared" si="7"/>
        <v>88.9</v>
      </c>
      <c r="AG43">
        <v>50</v>
      </c>
      <c r="AH43">
        <f t="shared" si="38"/>
        <v>1</v>
      </c>
      <c r="AI43">
        <f t="shared" si="49"/>
        <v>69</v>
      </c>
      <c r="AJ43">
        <f t="shared" si="50"/>
        <v>75</v>
      </c>
      <c r="AK43">
        <f t="shared" si="51"/>
        <v>87</v>
      </c>
      <c r="AL43">
        <f t="shared" si="39"/>
        <v>87</v>
      </c>
      <c r="AM43">
        <f t="shared" si="52"/>
        <v>200</v>
      </c>
      <c r="AN43" s="7">
        <f t="shared" si="27"/>
        <v>1</v>
      </c>
      <c r="AO43">
        <f t="shared" si="40"/>
        <v>56.25</v>
      </c>
      <c r="AP43">
        <f t="shared" si="41"/>
        <v>19.2</v>
      </c>
      <c r="AQ43">
        <f t="shared" si="42"/>
        <v>1.08</v>
      </c>
      <c r="AR43">
        <f t="shared" si="53"/>
        <v>3</v>
      </c>
      <c r="AS43">
        <f t="shared" si="43"/>
        <v>260.79018100145328</v>
      </c>
      <c r="AT43">
        <f t="shared" si="44"/>
        <v>150.63618439590681</v>
      </c>
      <c r="AU43">
        <f t="shared" si="45"/>
        <v>593.5</v>
      </c>
      <c r="AV43">
        <f t="shared" si="54"/>
        <v>50</v>
      </c>
      <c r="AW43">
        <f t="shared" si="46"/>
        <v>1</v>
      </c>
      <c r="AX43" s="7">
        <f t="shared" si="30"/>
        <v>886.5</v>
      </c>
      <c r="AY43">
        <f t="shared" si="31"/>
        <v>1004.7</v>
      </c>
      <c r="AZ43">
        <f t="shared" si="55"/>
        <v>288</v>
      </c>
      <c r="BA43">
        <f t="shared" si="21"/>
        <v>1</v>
      </c>
      <c r="BB43" s="4" t="str">
        <f t="shared" si="47"/>
        <v>Not OK</v>
      </c>
      <c r="BC43" s="7">
        <v>15.4</v>
      </c>
      <c r="BD43">
        <f t="shared" si="23"/>
        <v>1000</v>
      </c>
      <c r="BE43">
        <f t="shared" si="32"/>
        <v>5.4</v>
      </c>
      <c r="BF43">
        <f t="shared" si="24"/>
        <v>185.18518518518516</v>
      </c>
    </row>
    <row r="44" spans="1:58">
      <c r="A44" s="7">
        <v>35</v>
      </c>
      <c r="B44" s="7" t="s">
        <v>27</v>
      </c>
      <c r="C44" s="7">
        <v>12.9</v>
      </c>
      <c r="D44" s="7">
        <f t="shared" si="33"/>
        <v>3300</v>
      </c>
      <c r="E44" s="7">
        <v>1650</v>
      </c>
      <c r="F44" s="7">
        <v>19.100000000000001</v>
      </c>
      <c r="G44" s="7">
        <v>2740000.0000000005</v>
      </c>
      <c r="H44" s="7">
        <v>31500</v>
      </c>
      <c r="I44" s="7">
        <v>40.6</v>
      </c>
      <c r="J44" s="7">
        <v>21.1</v>
      </c>
      <c r="K44" s="7">
        <v>56500</v>
      </c>
      <c r="L44" s="7">
        <v>6.5</v>
      </c>
      <c r="M44" s="7">
        <f t="shared" si="48"/>
        <v>4487993</v>
      </c>
      <c r="N44" s="7">
        <v>1120000.0000000002</v>
      </c>
      <c r="O44" s="7">
        <v>16600</v>
      </c>
      <c r="P44" s="7">
        <f t="shared" si="34"/>
        <v>36.880000000000003</v>
      </c>
      <c r="Q44" s="7">
        <v>25.9</v>
      </c>
      <c r="R44" s="2">
        <v>21.1</v>
      </c>
      <c r="S44" s="7">
        <v>29000</v>
      </c>
      <c r="T44" s="8">
        <v>6.5</v>
      </c>
      <c r="U44" s="7">
        <v>19.3</v>
      </c>
      <c r="V44" s="7">
        <v>0.48899999999999999</v>
      </c>
      <c r="W44" s="2">
        <v>88.9</v>
      </c>
      <c r="X44" s="1">
        <v>127</v>
      </c>
      <c r="Y44" s="3">
        <v>7.94</v>
      </c>
      <c r="Z44">
        <f t="shared" si="3"/>
        <v>3300</v>
      </c>
      <c r="AA44">
        <f t="shared" si="25"/>
        <v>1279.99872</v>
      </c>
      <c r="AB44">
        <f t="shared" si="35"/>
        <v>1</v>
      </c>
      <c r="AC44">
        <f t="shared" si="36"/>
        <v>15.99</v>
      </c>
      <c r="AD44">
        <v>12.7</v>
      </c>
      <c r="AE44">
        <f t="shared" si="37"/>
        <v>0</v>
      </c>
      <c r="AF44">
        <f t="shared" si="7"/>
        <v>88.9</v>
      </c>
      <c r="AG44">
        <v>50</v>
      </c>
      <c r="AH44">
        <f t="shared" si="38"/>
        <v>1</v>
      </c>
      <c r="AI44">
        <f t="shared" si="49"/>
        <v>69</v>
      </c>
      <c r="AJ44">
        <f t="shared" si="50"/>
        <v>76</v>
      </c>
      <c r="AK44">
        <f t="shared" si="51"/>
        <v>88</v>
      </c>
      <c r="AL44">
        <f t="shared" si="39"/>
        <v>88</v>
      </c>
      <c r="AM44">
        <f t="shared" si="52"/>
        <v>200</v>
      </c>
      <c r="AN44" s="7">
        <f t="shared" si="27"/>
        <v>1</v>
      </c>
      <c r="AO44">
        <f t="shared" si="40"/>
        <v>57</v>
      </c>
      <c r="AP44">
        <f t="shared" si="41"/>
        <v>19.3</v>
      </c>
      <c r="AQ44">
        <f t="shared" si="42"/>
        <v>1.1000000000000001</v>
      </c>
      <c r="AR44">
        <f t="shared" si="53"/>
        <v>3</v>
      </c>
      <c r="AS44">
        <f t="shared" si="43"/>
        <v>254.89680785123966</v>
      </c>
      <c r="AT44">
        <f t="shared" si="44"/>
        <v>149.24523136341929</v>
      </c>
      <c r="AU44">
        <f t="shared" si="45"/>
        <v>492.5</v>
      </c>
      <c r="AV44">
        <f t="shared" si="54"/>
        <v>50</v>
      </c>
      <c r="AW44">
        <f t="shared" si="46"/>
        <v>1</v>
      </c>
      <c r="AX44" s="7">
        <f t="shared" si="30"/>
        <v>742.5</v>
      </c>
      <c r="AY44">
        <f t="shared" si="31"/>
        <v>841.5</v>
      </c>
      <c r="AZ44">
        <f t="shared" si="55"/>
        <v>288</v>
      </c>
      <c r="BA44">
        <f t="shared" si="21"/>
        <v>1</v>
      </c>
      <c r="BB44" s="4" t="str">
        <f t="shared" si="47"/>
        <v>Not OK</v>
      </c>
      <c r="BC44" s="7">
        <v>12.9</v>
      </c>
      <c r="BD44">
        <f t="shared" si="23"/>
        <v>1000</v>
      </c>
      <c r="BE44">
        <f t="shared" si="32"/>
        <v>5.4</v>
      </c>
      <c r="BF44">
        <f t="shared" si="24"/>
        <v>185.18518518518516</v>
      </c>
    </row>
    <row r="45" spans="1:58">
      <c r="A45" s="7">
        <v>36</v>
      </c>
      <c r="B45" s="7" t="s">
        <v>28</v>
      </c>
      <c r="C45" s="7">
        <v>10.4</v>
      </c>
      <c r="D45" s="7">
        <f t="shared" si="33"/>
        <v>2680</v>
      </c>
      <c r="E45" s="7">
        <v>1340</v>
      </c>
      <c r="F45" s="7">
        <v>17.5</v>
      </c>
      <c r="G45" s="7">
        <v>2230000</v>
      </c>
      <c r="H45" s="7">
        <v>25400</v>
      </c>
      <c r="I45" s="7">
        <v>40.9</v>
      </c>
      <c r="J45" s="7">
        <v>20.399999999999999</v>
      </c>
      <c r="K45" s="7">
        <v>45600</v>
      </c>
      <c r="L45" s="7">
        <v>5.26</v>
      </c>
      <c r="M45" s="7">
        <f t="shared" si="48"/>
        <v>3561028.8</v>
      </c>
      <c r="N45" s="7">
        <v>916000</v>
      </c>
      <c r="O45" s="7">
        <v>13400</v>
      </c>
      <c r="P45" s="7">
        <f t="shared" si="34"/>
        <v>36.450000000000003</v>
      </c>
      <c r="Q45" s="7">
        <v>26.2</v>
      </c>
      <c r="R45" s="2">
        <v>20.399999999999999</v>
      </c>
      <c r="S45" s="7">
        <v>23300</v>
      </c>
      <c r="T45" s="5">
        <v>5.26</v>
      </c>
      <c r="U45" s="7">
        <v>19.3</v>
      </c>
      <c r="V45" s="7">
        <v>0.49099999999999999</v>
      </c>
      <c r="W45" s="2">
        <v>88.9</v>
      </c>
      <c r="X45" s="1">
        <v>127</v>
      </c>
      <c r="Y45" s="3">
        <v>6.35</v>
      </c>
      <c r="Z45">
        <f t="shared" si="3"/>
        <v>2680</v>
      </c>
      <c r="AA45">
        <f t="shared" si="25"/>
        <v>1279.99872</v>
      </c>
      <c r="AB45">
        <f t="shared" si="35"/>
        <v>1</v>
      </c>
      <c r="AC45">
        <f t="shared" si="36"/>
        <v>20</v>
      </c>
      <c r="AD45">
        <v>12.7</v>
      </c>
      <c r="AE45">
        <f t="shared" si="37"/>
        <v>0</v>
      </c>
      <c r="AF45">
        <f t="shared" si="7"/>
        <v>88.9</v>
      </c>
      <c r="AG45">
        <v>50</v>
      </c>
      <c r="AH45">
        <f t="shared" si="38"/>
        <v>1</v>
      </c>
      <c r="AI45">
        <f t="shared" si="49"/>
        <v>68</v>
      </c>
      <c r="AJ45">
        <f t="shared" si="50"/>
        <v>77</v>
      </c>
      <c r="AK45">
        <f t="shared" si="51"/>
        <v>89</v>
      </c>
      <c r="AL45">
        <f t="shared" si="39"/>
        <v>89</v>
      </c>
      <c r="AM45">
        <f t="shared" si="52"/>
        <v>200</v>
      </c>
      <c r="AN45" s="7">
        <f t="shared" si="27"/>
        <v>1</v>
      </c>
      <c r="AO45">
        <f t="shared" si="40"/>
        <v>57.75</v>
      </c>
      <c r="AP45">
        <f t="shared" si="41"/>
        <v>19.3</v>
      </c>
      <c r="AQ45">
        <f t="shared" si="42"/>
        <v>1.115</v>
      </c>
      <c r="AR45">
        <f t="shared" si="53"/>
        <v>3</v>
      </c>
      <c r="AS45">
        <f t="shared" si="43"/>
        <v>249.20096957454865</v>
      </c>
      <c r="AT45">
        <f t="shared" si="44"/>
        <v>147.85144614531413</v>
      </c>
      <c r="AU45">
        <f t="shared" si="45"/>
        <v>396.2</v>
      </c>
      <c r="AV45">
        <f t="shared" si="54"/>
        <v>50</v>
      </c>
      <c r="AW45">
        <f t="shared" si="46"/>
        <v>1</v>
      </c>
      <c r="AX45" s="7">
        <f t="shared" si="30"/>
        <v>603</v>
      </c>
      <c r="AY45">
        <f t="shared" si="31"/>
        <v>683.4</v>
      </c>
      <c r="AZ45">
        <f t="shared" si="55"/>
        <v>288</v>
      </c>
      <c r="BA45">
        <f t="shared" si="21"/>
        <v>1</v>
      </c>
      <c r="BB45" s="4" t="str">
        <f t="shared" si="47"/>
        <v>Not OK</v>
      </c>
      <c r="BC45" s="7">
        <v>10.4</v>
      </c>
      <c r="BD45">
        <f t="shared" si="23"/>
        <v>1000</v>
      </c>
      <c r="BE45">
        <f t="shared" si="32"/>
        <v>5.4</v>
      </c>
      <c r="BF45">
        <f t="shared" si="24"/>
        <v>185.18518518518516</v>
      </c>
    </row>
    <row r="46" spans="1:58">
      <c r="A46" s="7">
        <v>37</v>
      </c>
      <c r="B46" s="7" t="s">
        <v>29</v>
      </c>
      <c r="C46" s="7">
        <v>19</v>
      </c>
      <c r="D46" s="7">
        <f t="shared" si="33"/>
        <v>4840</v>
      </c>
      <c r="E46" s="7">
        <v>2420</v>
      </c>
      <c r="F46" s="7">
        <v>23.8</v>
      </c>
      <c r="G46" s="7">
        <v>3930000</v>
      </c>
      <c r="H46" s="7">
        <v>47400</v>
      </c>
      <c r="I46" s="7">
        <v>40.1</v>
      </c>
      <c r="J46" s="7">
        <v>18.899999999999999</v>
      </c>
      <c r="K46" s="7">
        <v>83900</v>
      </c>
      <c r="L46" s="7">
        <v>9.5299999999999994</v>
      </c>
      <c r="M46" s="7">
        <f t="shared" si="48"/>
        <v>4884656.3999999994</v>
      </c>
      <c r="N46" s="7">
        <v>1060000</v>
      </c>
      <c r="O46" s="7">
        <v>18500</v>
      </c>
      <c r="P46" s="7">
        <f t="shared" si="34"/>
        <v>31.77</v>
      </c>
      <c r="Q46" s="7">
        <v>20.9</v>
      </c>
      <c r="R46" s="2">
        <v>18.899999999999999</v>
      </c>
      <c r="S46" s="7">
        <v>34100</v>
      </c>
      <c r="T46" s="5">
        <v>9.5299999999999994</v>
      </c>
      <c r="U46" s="7">
        <v>16.3</v>
      </c>
      <c r="V46" s="7">
        <v>0.35699999999999998</v>
      </c>
      <c r="W46" s="2">
        <v>76.2</v>
      </c>
      <c r="X46" s="1">
        <v>127</v>
      </c>
      <c r="Y46" s="2">
        <v>12.7</v>
      </c>
      <c r="Z46">
        <f t="shared" si="3"/>
        <v>4840</v>
      </c>
      <c r="AA46">
        <f t="shared" si="25"/>
        <v>1279.99872</v>
      </c>
      <c r="AB46">
        <f t="shared" si="35"/>
        <v>1</v>
      </c>
      <c r="AC46">
        <f t="shared" si="36"/>
        <v>10</v>
      </c>
      <c r="AD46">
        <v>12.7</v>
      </c>
      <c r="AE46">
        <f t="shared" si="37"/>
        <v>1</v>
      </c>
      <c r="AF46">
        <f t="shared" si="7"/>
        <v>76.2</v>
      </c>
      <c r="AG46">
        <v>50</v>
      </c>
      <c r="AH46">
        <f t="shared" si="38"/>
        <v>1</v>
      </c>
      <c r="AI46">
        <f t="shared" si="49"/>
        <v>70</v>
      </c>
      <c r="AJ46">
        <f t="shared" si="50"/>
        <v>88</v>
      </c>
      <c r="AK46">
        <f t="shared" si="51"/>
        <v>103</v>
      </c>
      <c r="AL46">
        <f t="shared" si="39"/>
        <v>103</v>
      </c>
      <c r="AM46">
        <f t="shared" si="52"/>
        <v>200</v>
      </c>
      <c r="AN46" s="7">
        <f t="shared" si="27"/>
        <v>1</v>
      </c>
      <c r="AO46">
        <f t="shared" si="40"/>
        <v>66</v>
      </c>
      <c r="AP46">
        <f t="shared" si="41"/>
        <v>16.3</v>
      </c>
      <c r="AQ46">
        <f t="shared" si="42"/>
        <v>1.0760000000000001</v>
      </c>
      <c r="AR46">
        <f t="shared" si="53"/>
        <v>3</v>
      </c>
      <c r="AS46">
        <f t="shared" si="43"/>
        <v>186.06097464417005</v>
      </c>
      <c r="AT46">
        <f t="shared" si="44"/>
        <v>128.21609613687392</v>
      </c>
      <c r="AU46">
        <f t="shared" si="45"/>
        <v>620.6</v>
      </c>
      <c r="AV46">
        <f t="shared" si="54"/>
        <v>50</v>
      </c>
      <c r="AW46">
        <f t="shared" si="46"/>
        <v>1</v>
      </c>
      <c r="AX46" s="7">
        <f t="shared" si="30"/>
        <v>1089</v>
      </c>
      <c r="AY46">
        <f t="shared" si="31"/>
        <v>1234.2</v>
      </c>
      <c r="AZ46">
        <f t="shared" si="55"/>
        <v>288</v>
      </c>
      <c r="BA46">
        <f t="shared" si="21"/>
        <v>1</v>
      </c>
      <c r="BB46" s="4" t="str">
        <f t="shared" si="47"/>
        <v>OK</v>
      </c>
      <c r="BC46" s="7">
        <v>19</v>
      </c>
      <c r="BD46">
        <f t="shared" si="23"/>
        <v>19</v>
      </c>
      <c r="BE46">
        <f t="shared" si="32"/>
        <v>5.4</v>
      </c>
      <c r="BF46">
        <f t="shared" si="24"/>
        <v>3.5185185185185182</v>
      </c>
    </row>
    <row r="47" spans="1:58">
      <c r="A47" s="7">
        <v>38</v>
      </c>
      <c r="B47" s="7" t="s">
        <v>30</v>
      </c>
      <c r="C47" s="7">
        <v>16.7</v>
      </c>
      <c r="D47" s="7">
        <f t="shared" si="33"/>
        <v>4280</v>
      </c>
      <c r="E47" s="7">
        <v>2140</v>
      </c>
      <c r="F47" s="7">
        <v>22.2</v>
      </c>
      <c r="G47" s="7">
        <v>3500000</v>
      </c>
      <c r="H47" s="7">
        <v>42000</v>
      </c>
      <c r="I47" s="7">
        <v>40.4</v>
      </c>
      <c r="J47" s="7">
        <v>18.3</v>
      </c>
      <c r="K47" s="7">
        <v>74200</v>
      </c>
      <c r="L47" s="7">
        <v>8.41</v>
      </c>
      <c r="M47" s="7">
        <f t="shared" si="48"/>
        <v>4229569.1999999993</v>
      </c>
      <c r="N47" s="7">
        <v>953000</v>
      </c>
      <c r="O47" s="7">
        <v>16400</v>
      </c>
      <c r="P47" s="7">
        <f t="shared" si="34"/>
        <v>31.44</v>
      </c>
      <c r="Q47" s="7">
        <v>21.1</v>
      </c>
      <c r="R47" s="2">
        <v>18.3</v>
      </c>
      <c r="S47" s="7">
        <v>29800</v>
      </c>
      <c r="T47" s="5">
        <v>8.41</v>
      </c>
      <c r="U47" s="7">
        <v>16.399999999999999</v>
      </c>
      <c r="V47" s="7">
        <v>0.36099999999999999</v>
      </c>
      <c r="W47" s="2">
        <v>76.2</v>
      </c>
      <c r="X47" s="1">
        <v>127</v>
      </c>
      <c r="Y47" s="2">
        <v>11.1</v>
      </c>
      <c r="Z47">
        <f t="shared" si="3"/>
        <v>4280</v>
      </c>
      <c r="AA47">
        <f t="shared" si="25"/>
        <v>1279.99872</v>
      </c>
      <c r="AB47">
        <f t="shared" si="35"/>
        <v>1</v>
      </c>
      <c r="AC47">
        <f t="shared" si="36"/>
        <v>11.44</v>
      </c>
      <c r="AD47">
        <v>12.7</v>
      </c>
      <c r="AE47">
        <f t="shared" si="37"/>
        <v>1</v>
      </c>
      <c r="AF47">
        <f t="shared" si="7"/>
        <v>76.2</v>
      </c>
      <c r="AG47">
        <v>50</v>
      </c>
      <c r="AH47">
        <f t="shared" si="38"/>
        <v>1</v>
      </c>
      <c r="AI47">
        <f t="shared" si="49"/>
        <v>69</v>
      </c>
      <c r="AJ47">
        <f t="shared" si="50"/>
        <v>89</v>
      </c>
      <c r="AK47">
        <f t="shared" si="51"/>
        <v>103</v>
      </c>
      <c r="AL47">
        <f t="shared" si="39"/>
        <v>103</v>
      </c>
      <c r="AM47">
        <f t="shared" si="52"/>
        <v>200</v>
      </c>
      <c r="AN47" s="7">
        <f t="shared" si="27"/>
        <v>1</v>
      </c>
      <c r="AO47">
        <f t="shared" si="40"/>
        <v>66.75</v>
      </c>
      <c r="AP47">
        <f t="shared" si="41"/>
        <v>16.399999999999999</v>
      </c>
      <c r="AQ47">
        <f t="shared" si="42"/>
        <v>1.095</v>
      </c>
      <c r="AR47">
        <f t="shared" si="53"/>
        <v>3</v>
      </c>
      <c r="AS47">
        <f t="shared" si="43"/>
        <v>186.06097464417005</v>
      </c>
      <c r="AT47">
        <f t="shared" si="44"/>
        <v>128.21609613687392</v>
      </c>
      <c r="AU47">
        <f t="shared" si="45"/>
        <v>548.79999999999995</v>
      </c>
      <c r="AV47">
        <f t="shared" si="54"/>
        <v>50</v>
      </c>
      <c r="AW47">
        <f t="shared" si="46"/>
        <v>1</v>
      </c>
      <c r="AX47" s="7">
        <f t="shared" si="30"/>
        <v>963</v>
      </c>
      <c r="AY47">
        <f t="shared" si="31"/>
        <v>1091.4000000000001</v>
      </c>
      <c r="AZ47">
        <f t="shared" si="55"/>
        <v>288</v>
      </c>
      <c r="BA47">
        <f t="shared" si="21"/>
        <v>1</v>
      </c>
      <c r="BB47" s="4" t="str">
        <f t="shared" si="47"/>
        <v>OK</v>
      </c>
      <c r="BC47" s="7">
        <v>16.7</v>
      </c>
      <c r="BD47">
        <f t="shared" si="23"/>
        <v>16.7</v>
      </c>
      <c r="BE47">
        <f t="shared" si="32"/>
        <v>5.4</v>
      </c>
      <c r="BF47">
        <f t="shared" si="24"/>
        <v>3.0925925925925921</v>
      </c>
    </row>
    <row r="48" spans="1:58">
      <c r="A48" s="7">
        <v>39</v>
      </c>
      <c r="B48" s="7" t="s">
        <v>31</v>
      </c>
      <c r="C48" s="7">
        <v>14.5</v>
      </c>
      <c r="D48" s="7">
        <f t="shared" si="33"/>
        <v>3700</v>
      </c>
      <c r="E48" s="7">
        <v>1850</v>
      </c>
      <c r="F48" s="7">
        <v>20.7</v>
      </c>
      <c r="G48" s="7">
        <v>3060000</v>
      </c>
      <c r="H48" s="7">
        <v>36400</v>
      </c>
      <c r="I48" s="7">
        <v>40.6</v>
      </c>
      <c r="J48" s="7">
        <v>17.7</v>
      </c>
      <c r="K48" s="7">
        <v>64400.000000000007</v>
      </c>
      <c r="L48" s="7">
        <v>7.26</v>
      </c>
      <c r="M48" s="7">
        <f t="shared" si="48"/>
        <v>3580573</v>
      </c>
      <c r="N48" s="7">
        <v>837000</v>
      </c>
      <c r="O48" s="7">
        <v>14300</v>
      </c>
      <c r="P48" s="7">
        <f t="shared" si="34"/>
        <v>31.11</v>
      </c>
      <c r="Q48" s="7">
        <v>21.3</v>
      </c>
      <c r="R48" s="2">
        <v>17.7</v>
      </c>
      <c r="S48" s="7">
        <v>25700</v>
      </c>
      <c r="T48" s="5">
        <v>7.26</v>
      </c>
      <c r="U48" s="7">
        <v>16.399999999999999</v>
      </c>
      <c r="V48" s="7">
        <v>0.36399999999999999</v>
      </c>
      <c r="W48" s="2">
        <v>76.2</v>
      </c>
      <c r="X48" s="1">
        <v>127</v>
      </c>
      <c r="Y48" s="3">
        <v>9.5299999999999994</v>
      </c>
      <c r="Z48">
        <f t="shared" si="3"/>
        <v>3700</v>
      </c>
      <c r="AA48">
        <f t="shared" si="25"/>
        <v>1279.99872</v>
      </c>
      <c r="AB48">
        <f t="shared" si="35"/>
        <v>1</v>
      </c>
      <c r="AC48">
        <f t="shared" si="36"/>
        <v>13.33</v>
      </c>
      <c r="AD48">
        <v>12.7</v>
      </c>
      <c r="AE48">
        <f t="shared" si="37"/>
        <v>0</v>
      </c>
      <c r="AF48">
        <f t="shared" si="7"/>
        <v>76.2</v>
      </c>
      <c r="AG48">
        <v>50</v>
      </c>
      <c r="AH48">
        <f t="shared" si="38"/>
        <v>1</v>
      </c>
      <c r="AI48">
        <f t="shared" si="49"/>
        <v>69</v>
      </c>
      <c r="AJ48">
        <f t="shared" si="50"/>
        <v>90</v>
      </c>
      <c r="AK48">
        <f t="shared" si="51"/>
        <v>104</v>
      </c>
      <c r="AL48">
        <f t="shared" si="39"/>
        <v>104</v>
      </c>
      <c r="AM48">
        <f t="shared" si="52"/>
        <v>200</v>
      </c>
      <c r="AN48" s="7">
        <f t="shared" si="27"/>
        <v>1</v>
      </c>
      <c r="AO48">
        <f t="shared" si="40"/>
        <v>67.5</v>
      </c>
      <c r="AP48">
        <f t="shared" si="41"/>
        <v>16.399999999999999</v>
      </c>
      <c r="AQ48">
        <f t="shared" si="42"/>
        <v>1.107</v>
      </c>
      <c r="AR48">
        <f t="shared" si="53"/>
        <v>3</v>
      </c>
      <c r="AS48">
        <f t="shared" si="43"/>
        <v>182.50008136094672</v>
      </c>
      <c r="AT48">
        <f t="shared" si="44"/>
        <v>126.81686237463238</v>
      </c>
      <c r="AU48">
        <f t="shared" si="45"/>
        <v>469.2</v>
      </c>
      <c r="AV48">
        <f t="shared" si="54"/>
        <v>50</v>
      </c>
      <c r="AW48">
        <f t="shared" si="46"/>
        <v>1</v>
      </c>
      <c r="AX48" s="7">
        <f t="shared" si="30"/>
        <v>832.5</v>
      </c>
      <c r="AY48">
        <f t="shared" si="31"/>
        <v>943.5</v>
      </c>
      <c r="AZ48">
        <f t="shared" si="55"/>
        <v>288</v>
      </c>
      <c r="BA48">
        <f t="shared" si="21"/>
        <v>1</v>
      </c>
      <c r="BB48" s="4" t="str">
        <f t="shared" si="47"/>
        <v>Not OK</v>
      </c>
      <c r="BC48" s="7">
        <v>14.5</v>
      </c>
      <c r="BD48">
        <f t="shared" si="23"/>
        <v>1000</v>
      </c>
      <c r="BE48">
        <f t="shared" si="32"/>
        <v>5.4</v>
      </c>
      <c r="BF48">
        <f t="shared" si="24"/>
        <v>185.18518518518516</v>
      </c>
    </row>
    <row r="49" spans="1:58">
      <c r="A49" s="7">
        <v>40</v>
      </c>
      <c r="B49" s="7" t="s">
        <v>32</v>
      </c>
      <c r="C49" s="7">
        <v>12.1</v>
      </c>
      <c r="D49" s="7">
        <f t="shared" si="33"/>
        <v>3100</v>
      </c>
      <c r="E49" s="7">
        <v>1550</v>
      </c>
      <c r="F49" s="7">
        <v>19.100000000000001</v>
      </c>
      <c r="G49" s="7">
        <v>2600000</v>
      </c>
      <c r="H49" s="7">
        <v>30600</v>
      </c>
      <c r="I49" s="7">
        <v>40.9</v>
      </c>
      <c r="J49" s="7">
        <v>17.100000000000001</v>
      </c>
      <c r="K49" s="7">
        <v>54400</v>
      </c>
      <c r="L49" s="7">
        <v>6.12</v>
      </c>
      <c r="M49" s="7">
        <f t="shared" si="48"/>
        <v>2946071</v>
      </c>
      <c r="N49" s="7">
        <v>716000</v>
      </c>
      <c r="O49" s="7">
        <v>12100</v>
      </c>
      <c r="P49" s="7">
        <f t="shared" si="34"/>
        <v>30.83</v>
      </c>
      <c r="Q49" s="7">
        <v>21.5</v>
      </c>
      <c r="R49" s="2">
        <v>17.100000000000001</v>
      </c>
      <c r="S49" s="7">
        <v>21500</v>
      </c>
      <c r="T49" s="8">
        <v>6.12</v>
      </c>
      <c r="U49" s="7">
        <v>16.5</v>
      </c>
      <c r="V49" s="7">
        <v>0.36799999999999999</v>
      </c>
      <c r="W49" s="2">
        <v>76.2</v>
      </c>
      <c r="X49" s="1">
        <v>127</v>
      </c>
      <c r="Y49" s="3">
        <v>7.94</v>
      </c>
      <c r="Z49">
        <f t="shared" si="3"/>
        <v>3100</v>
      </c>
      <c r="AA49">
        <f t="shared" si="25"/>
        <v>1279.99872</v>
      </c>
      <c r="AB49">
        <f t="shared" si="35"/>
        <v>1</v>
      </c>
      <c r="AC49">
        <f t="shared" si="36"/>
        <v>15.99</v>
      </c>
      <c r="AD49">
        <v>12.7</v>
      </c>
      <c r="AE49">
        <f t="shared" si="37"/>
        <v>0</v>
      </c>
      <c r="AF49">
        <f t="shared" si="7"/>
        <v>76.2</v>
      </c>
      <c r="AG49">
        <v>50</v>
      </c>
      <c r="AH49">
        <f t="shared" si="38"/>
        <v>1</v>
      </c>
      <c r="AI49">
        <f t="shared" si="49"/>
        <v>68</v>
      </c>
      <c r="AJ49">
        <f t="shared" si="50"/>
        <v>91</v>
      </c>
      <c r="AK49">
        <f t="shared" si="51"/>
        <v>105</v>
      </c>
      <c r="AL49">
        <f t="shared" si="39"/>
        <v>105</v>
      </c>
      <c r="AM49">
        <f t="shared" si="52"/>
        <v>200</v>
      </c>
      <c r="AN49" s="7">
        <f t="shared" si="27"/>
        <v>1</v>
      </c>
      <c r="AO49">
        <f t="shared" si="40"/>
        <v>68.25</v>
      </c>
      <c r="AP49">
        <f t="shared" si="41"/>
        <v>16.5</v>
      </c>
      <c r="AQ49">
        <f t="shared" si="42"/>
        <v>1.1259999999999999</v>
      </c>
      <c r="AR49">
        <f t="shared" si="53"/>
        <v>3</v>
      </c>
      <c r="AS49">
        <f t="shared" si="43"/>
        <v>179.04044263038548</v>
      </c>
      <c r="AT49">
        <f t="shared" si="44"/>
        <v>125.41960087979199</v>
      </c>
      <c r="AU49">
        <f t="shared" si="45"/>
        <v>388.8</v>
      </c>
      <c r="AV49">
        <f t="shared" si="54"/>
        <v>50</v>
      </c>
      <c r="AW49">
        <f t="shared" si="46"/>
        <v>1</v>
      </c>
      <c r="AX49" s="7">
        <f t="shared" si="30"/>
        <v>697.5</v>
      </c>
      <c r="AY49">
        <f t="shared" si="31"/>
        <v>790.5</v>
      </c>
      <c r="AZ49">
        <f t="shared" si="55"/>
        <v>288</v>
      </c>
      <c r="BA49">
        <f t="shared" si="21"/>
        <v>1</v>
      </c>
      <c r="BB49" s="4" t="str">
        <f t="shared" si="47"/>
        <v>Not OK</v>
      </c>
      <c r="BC49" s="7">
        <v>12.1</v>
      </c>
      <c r="BD49">
        <f t="shared" si="23"/>
        <v>1000</v>
      </c>
      <c r="BE49">
        <f t="shared" si="32"/>
        <v>5.4</v>
      </c>
      <c r="BF49">
        <f t="shared" si="24"/>
        <v>185.18518518518516</v>
      </c>
    </row>
    <row r="50" spans="1:58">
      <c r="A50" s="7">
        <v>41</v>
      </c>
      <c r="B50" s="7" t="s">
        <v>33</v>
      </c>
      <c r="C50" s="7">
        <v>9.8000000000000007</v>
      </c>
      <c r="D50" s="7">
        <f t="shared" si="33"/>
        <v>2500</v>
      </c>
      <c r="E50" s="7">
        <v>1250</v>
      </c>
      <c r="F50" s="7">
        <v>17.5</v>
      </c>
      <c r="G50" s="7">
        <v>2120000</v>
      </c>
      <c r="H50" s="7">
        <v>24700</v>
      </c>
      <c r="I50" s="7">
        <v>41.1</v>
      </c>
      <c r="J50" s="7">
        <v>16.5</v>
      </c>
      <c r="K50" s="7">
        <v>43900</v>
      </c>
      <c r="L50" s="7">
        <v>4.93</v>
      </c>
      <c r="M50" s="7">
        <f t="shared" si="48"/>
        <v>2329625</v>
      </c>
      <c r="N50" s="7">
        <v>587000</v>
      </c>
      <c r="O50" s="7">
        <v>9830</v>
      </c>
      <c r="P50" s="7">
        <f t="shared" si="34"/>
        <v>30.53</v>
      </c>
      <c r="Q50" s="7">
        <v>21.7</v>
      </c>
      <c r="R50" s="2">
        <v>16.5</v>
      </c>
      <c r="S50" s="7">
        <v>17200</v>
      </c>
      <c r="T50" s="5">
        <v>4.93</v>
      </c>
      <c r="U50" s="7">
        <v>16.600000000000001</v>
      </c>
      <c r="V50" s="7">
        <v>0.371</v>
      </c>
      <c r="W50" s="2">
        <v>76.2</v>
      </c>
      <c r="X50" s="1">
        <v>127</v>
      </c>
      <c r="Y50" s="3">
        <v>6.35</v>
      </c>
      <c r="Z50">
        <f t="shared" si="3"/>
        <v>2500</v>
      </c>
      <c r="AA50">
        <f t="shared" si="25"/>
        <v>1279.99872</v>
      </c>
      <c r="AB50">
        <f t="shared" si="35"/>
        <v>1</v>
      </c>
      <c r="AC50">
        <f t="shared" si="36"/>
        <v>20</v>
      </c>
      <c r="AD50">
        <v>12.7</v>
      </c>
      <c r="AE50">
        <f t="shared" si="37"/>
        <v>0</v>
      </c>
      <c r="AF50">
        <f t="shared" si="7"/>
        <v>76.2</v>
      </c>
      <c r="AG50">
        <v>50</v>
      </c>
      <c r="AH50">
        <f t="shared" si="38"/>
        <v>1</v>
      </c>
      <c r="AI50">
        <f t="shared" si="49"/>
        <v>68</v>
      </c>
      <c r="AJ50">
        <f t="shared" si="50"/>
        <v>92</v>
      </c>
      <c r="AK50">
        <f t="shared" si="51"/>
        <v>106</v>
      </c>
      <c r="AL50">
        <f t="shared" si="39"/>
        <v>106</v>
      </c>
      <c r="AM50">
        <f t="shared" si="52"/>
        <v>200</v>
      </c>
      <c r="AN50" s="7">
        <f t="shared" si="27"/>
        <v>1</v>
      </c>
      <c r="AO50">
        <f t="shared" si="40"/>
        <v>69</v>
      </c>
      <c r="AP50">
        <f t="shared" si="41"/>
        <v>16.600000000000001</v>
      </c>
      <c r="AQ50">
        <f t="shared" si="42"/>
        <v>1.145</v>
      </c>
      <c r="AR50">
        <f t="shared" si="53"/>
        <v>3</v>
      </c>
      <c r="AS50">
        <f t="shared" si="43"/>
        <v>175.67825560697756</v>
      </c>
      <c r="AT50">
        <f t="shared" si="44"/>
        <v>124.02458454966609</v>
      </c>
      <c r="AU50">
        <f t="shared" si="45"/>
        <v>310.10000000000002</v>
      </c>
      <c r="AV50">
        <f t="shared" si="54"/>
        <v>50</v>
      </c>
      <c r="AW50">
        <f t="shared" si="46"/>
        <v>1</v>
      </c>
      <c r="AX50" s="7">
        <f t="shared" si="30"/>
        <v>562.5</v>
      </c>
      <c r="AY50">
        <f t="shared" si="31"/>
        <v>637.5</v>
      </c>
      <c r="AZ50">
        <f t="shared" si="55"/>
        <v>288</v>
      </c>
      <c r="BA50">
        <f t="shared" si="21"/>
        <v>1</v>
      </c>
      <c r="BB50" s="4" t="str">
        <f t="shared" si="47"/>
        <v>Not OK</v>
      </c>
      <c r="BC50" s="7">
        <v>9.8000000000000007</v>
      </c>
      <c r="BD50">
        <f t="shared" si="23"/>
        <v>1000</v>
      </c>
      <c r="BE50">
        <f t="shared" si="32"/>
        <v>5.4</v>
      </c>
      <c r="BF50">
        <f t="shared" si="24"/>
        <v>185.18518518518516</v>
      </c>
    </row>
    <row r="51" spans="1:58">
      <c r="A51" s="7">
        <v>42</v>
      </c>
      <c r="B51" s="7" t="s">
        <v>41</v>
      </c>
      <c r="C51" s="7">
        <v>17.600000000000001</v>
      </c>
      <c r="D51" s="7">
        <f t="shared" ref="D51:D68" si="56">2*E51</f>
        <v>4520</v>
      </c>
      <c r="E51" s="7">
        <v>2260</v>
      </c>
      <c r="F51" s="7">
        <v>22.2</v>
      </c>
      <c r="G51" s="7">
        <v>2210000</v>
      </c>
      <c r="H51" s="7">
        <v>31500</v>
      </c>
      <c r="I51" s="7">
        <v>31.2</v>
      </c>
      <c r="J51" s="7">
        <v>25.2</v>
      </c>
      <c r="K51" s="7">
        <v>56700</v>
      </c>
      <c r="L51" s="7">
        <v>11.1</v>
      </c>
      <c r="M51" s="7">
        <f t="shared" si="48"/>
        <v>7262420.7999999998</v>
      </c>
      <c r="N51" s="7">
        <v>1570000</v>
      </c>
      <c r="O51" s="7">
        <v>24600</v>
      </c>
      <c r="P51" s="7">
        <f t="shared" ref="P51:P68" si="57">ROUND((M51/D51)^0.5,2)</f>
        <v>40.08</v>
      </c>
      <c r="Q51" s="7">
        <v>26.4</v>
      </c>
      <c r="R51" s="2">
        <v>25.2</v>
      </c>
      <c r="S51" s="7">
        <v>44100</v>
      </c>
      <c r="T51" s="5">
        <v>11.1</v>
      </c>
      <c r="U51" s="7">
        <v>18.2</v>
      </c>
      <c r="V51" s="7">
        <v>0.75</v>
      </c>
      <c r="W51" s="2">
        <v>88.9</v>
      </c>
      <c r="X51" s="1">
        <v>102</v>
      </c>
      <c r="Y51" s="2">
        <v>12.7</v>
      </c>
      <c r="Z51">
        <f t="shared" ref="Z51:Z85" si="58">D51</f>
        <v>4520</v>
      </c>
      <c r="AA51">
        <f t="shared" si="25"/>
        <v>1279.99872</v>
      </c>
      <c r="AB51">
        <f t="shared" ref="AB51:AB68" si="59">IF(Z51&gt;AA51,1,0)</f>
        <v>1</v>
      </c>
      <c r="AC51">
        <f t="shared" ref="AC51:AC68" si="60">ROUND(MAX(X51,W51)/Y51,2)</f>
        <v>8.0299999999999994</v>
      </c>
      <c r="AD51">
        <v>12.7</v>
      </c>
      <c r="AE51">
        <f t="shared" ref="AE51:AE68" si="61">IF(AC51&gt;AD51,0,1)</f>
        <v>1</v>
      </c>
      <c r="AF51">
        <f t="shared" ref="AF51:AF85" si="62">MIN(X51,W51)</f>
        <v>88.9</v>
      </c>
      <c r="AG51">
        <v>50</v>
      </c>
      <c r="AH51">
        <f t="shared" ref="AH51:AH68" si="63">IF(AF51&gt;AG51,1,0)</f>
        <v>1</v>
      </c>
      <c r="AI51">
        <f t="shared" si="49"/>
        <v>90</v>
      </c>
      <c r="AJ51">
        <f t="shared" si="50"/>
        <v>70</v>
      </c>
      <c r="AK51">
        <f t="shared" si="51"/>
        <v>84</v>
      </c>
      <c r="AL51">
        <f t="shared" ref="AL51:AL68" si="64">MAX(AI51,AK51)</f>
        <v>90</v>
      </c>
      <c r="AM51">
        <f t="shared" si="52"/>
        <v>200</v>
      </c>
      <c r="AN51" s="7">
        <f t="shared" si="27"/>
        <v>1</v>
      </c>
      <c r="AO51">
        <f t="shared" ref="AO51:AO68" si="65">0.75*MAX(AI51,AJ51)</f>
        <v>67.5</v>
      </c>
      <c r="AP51">
        <f t="shared" ref="AP51:AP68" si="66">U51</f>
        <v>18.2</v>
      </c>
      <c r="AQ51">
        <f t="shared" ref="AQ51:AQ68" si="67">ROUND((AO51*AP51)/1000,3)</f>
        <v>1.2290000000000001</v>
      </c>
      <c r="AR51">
        <f t="shared" si="53"/>
        <v>3</v>
      </c>
      <c r="AS51">
        <f t="shared" ref="AS51:AS68" si="68">1973920.88/(AL51^2)</f>
        <v>243.69393580246913</v>
      </c>
      <c r="AT51">
        <f t="shared" ref="AT51:AT68" si="69">IF(AL51&gt;133,0.877*AS51,250*0.658^(250/AS51))*0.9</f>
        <v>146.45514933380963</v>
      </c>
      <c r="AU51">
        <f t="shared" ref="AU51:AU68" si="70">ROUND((AT51*D51)/1000,1)</f>
        <v>662</v>
      </c>
      <c r="AV51">
        <f t="shared" si="54"/>
        <v>50</v>
      </c>
      <c r="AW51">
        <f t="shared" ref="AW51:AW68" si="71">IF(AU51&lt;AV51,0,1)</f>
        <v>1</v>
      </c>
      <c r="AX51" s="7">
        <f t="shared" si="30"/>
        <v>1017</v>
      </c>
      <c r="AY51">
        <f t="shared" si="31"/>
        <v>1152.5999999999999</v>
      </c>
      <c r="AZ51">
        <f t="shared" si="55"/>
        <v>288</v>
      </c>
      <c r="BA51">
        <f t="shared" si="21"/>
        <v>1</v>
      </c>
      <c r="BB51" s="4" t="str">
        <f t="shared" ref="BB51:BB68" si="72">IF(SUM(AB51+AE51+AH51+AN51+AW51+BA51)=6,"OK","Not OK")</f>
        <v>OK</v>
      </c>
      <c r="BC51" s="7">
        <v>17.600000000000001</v>
      </c>
      <c r="BD51">
        <f t="shared" ref="BD51:BD85" si="73">IF(SUM(AB51+AE51+AH51+AN51+AW51+BA51)=6,BC51,1000)</f>
        <v>17.600000000000001</v>
      </c>
      <c r="BE51">
        <f t="shared" si="32"/>
        <v>5.4</v>
      </c>
      <c r="BF51">
        <f t="shared" si="24"/>
        <v>3.2592592592592595</v>
      </c>
    </row>
    <row r="52" spans="1:58">
      <c r="A52" s="7">
        <v>43</v>
      </c>
      <c r="B52" s="7" t="s">
        <v>42</v>
      </c>
      <c r="C52" s="7">
        <v>13.5</v>
      </c>
      <c r="D52" s="7">
        <f t="shared" si="56"/>
        <v>3460</v>
      </c>
      <c r="E52" s="7">
        <v>1730</v>
      </c>
      <c r="F52" s="7">
        <v>19.100000000000001</v>
      </c>
      <c r="G52" s="7">
        <v>1730000</v>
      </c>
      <c r="H52" s="7">
        <v>24300</v>
      </c>
      <c r="I52" s="7">
        <v>31.8</v>
      </c>
      <c r="J52" s="7">
        <v>24.1</v>
      </c>
      <c r="K52" s="7">
        <v>43600</v>
      </c>
      <c r="L52" s="7">
        <v>8.51</v>
      </c>
      <c r="M52" s="7">
        <f t="shared" si="48"/>
        <v>5389962.5999999996</v>
      </c>
      <c r="N52" s="7">
        <v>1230000</v>
      </c>
      <c r="O52" s="7">
        <v>19000</v>
      </c>
      <c r="P52" s="7">
        <f t="shared" si="57"/>
        <v>39.47</v>
      </c>
      <c r="Q52" s="7">
        <v>26.7</v>
      </c>
      <c r="R52" s="2">
        <v>24.1</v>
      </c>
      <c r="S52" s="7">
        <v>33800</v>
      </c>
      <c r="T52" s="11">
        <v>8.51</v>
      </c>
      <c r="U52" s="7">
        <v>18.3</v>
      </c>
      <c r="V52" s="7">
        <v>0.755</v>
      </c>
      <c r="W52" s="2">
        <v>88.9</v>
      </c>
      <c r="X52" s="1">
        <v>102</v>
      </c>
      <c r="Y52" s="3">
        <v>9.5299999999999994</v>
      </c>
      <c r="Z52" s="7">
        <f t="shared" si="58"/>
        <v>3460</v>
      </c>
      <c r="AA52">
        <f t="shared" si="25"/>
        <v>1279.99872</v>
      </c>
      <c r="AB52" s="7">
        <f t="shared" si="59"/>
        <v>1</v>
      </c>
      <c r="AC52" s="7">
        <f t="shared" si="60"/>
        <v>10.7</v>
      </c>
      <c r="AD52" s="7">
        <v>12.7</v>
      </c>
      <c r="AE52" s="7">
        <f t="shared" si="61"/>
        <v>1</v>
      </c>
      <c r="AF52" s="7">
        <f t="shared" si="62"/>
        <v>88.9</v>
      </c>
      <c r="AG52">
        <v>50</v>
      </c>
      <c r="AH52" s="7">
        <f t="shared" si="63"/>
        <v>1</v>
      </c>
      <c r="AI52" s="7">
        <f t="shared" si="49"/>
        <v>88</v>
      </c>
      <c r="AJ52" s="7">
        <f t="shared" si="50"/>
        <v>71</v>
      </c>
      <c r="AK52" s="7">
        <f t="shared" si="51"/>
        <v>85</v>
      </c>
      <c r="AL52" s="7">
        <f t="shared" si="64"/>
        <v>88</v>
      </c>
      <c r="AM52" s="7">
        <f t="shared" si="52"/>
        <v>200</v>
      </c>
      <c r="AN52" s="7">
        <f t="shared" si="27"/>
        <v>1</v>
      </c>
      <c r="AO52" s="7">
        <f t="shared" si="65"/>
        <v>66</v>
      </c>
      <c r="AP52" s="7">
        <f t="shared" si="66"/>
        <v>18.3</v>
      </c>
      <c r="AQ52" s="7">
        <f t="shared" si="67"/>
        <v>1.208</v>
      </c>
      <c r="AR52" s="7">
        <f t="shared" si="53"/>
        <v>3</v>
      </c>
      <c r="AS52" s="7">
        <f t="shared" si="68"/>
        <v>254.89680785123966</v>
      </c>
      <c r="AT52" s="7">
        <f t="shared" si="69"/>
        <v>149.24523136341929</v>
      </c>
      <c r="AU52" s="7">
        <f t="shared" si="70"/>
        <v>516.4</v>
      </c>
      <c r="AV52" s="7">
        <f t="shared" si="54"/>
        <v>50</v>
      </c>
      <c r="AW52" s="7">
        <f t="shared" si="71"/>
        <v>1</v>
      </c>
      <c r="AX52" s="7">
        <f t="shared" si="30"/>
        <v>778.5</v>
      </c>
      <c r="AY52">
        <f t="shared" si="31"/>
        <v>882.3</v>
      </c>
      <c r="AZ52" s="7">
        <f t="shared" si="55"/>
        <v>288</v>
      </c>
      <c r="BA52">
        <f t="shared" si="21"/>
        <v>1</v>
      </c>
      <c r="BB52" s="11" t="str">
        <f t="shared" si="72"/>
        <v>OK</v>
      </c>
      <c r="BC52" s="7">
        <v>13.5</v>
      </c>
      <c r="BD52">
        <f t="shared" si="73"/>
        <v>13.5</v>
      </c>
      <c r="BE52">
        <f t="shared" si="32"/>
        <v>5.4</v>
      </c>
      <c r="BF52">
        <f t="shared" si="24"/>
        <v>2.5</v>
      </c>
    </row>
    <row r="53" spans="1:58">
      <c r="A53" s="7">
        <v>44</v>
      </c>
      <c r="B53" s="7" t="s">
        <v>43</v>
      </c>
      <c r="C53" s="7">
        <v>11.4</v>
      </c>
      <c r="D53" s="7">
        <f t="shared" si="56"/>
        <v>2900</v>
      </c>
      <c r="E53" s="7">
        <v>1450</v>
      </c>
      <c r="F53" s="7">
        <v>17.5</v>
      </c>
      <c r="G53" s="7">
        <v>1470000</v>
      </c>
      <c r="H53" s="7">
        <v>20500</v>
      </c>
      <c r="I53" s="7">
        <v>31.8</v>
      </c>
      <c r="J53" s="7">
        <v>23.4</v>
      </c>
      <c r="K53" s="7">
        <v>36700</v>
      </c>
      <c r="L53" s="7">
        <v>7.14</v>
      </c>
      <c r="M53" s="7">
        <f t="shared" si="48"/>
        <v>4439024</v>
      </c>
      <c r="N53" s="7">
        <v>1050000</v>
      </c>
      <c r="O53" s="7">
        <v>16100.000000000002</v>
      </c>
      <c r="P53" s="7">
        <f t="shared" si="57"/>
        <v>39.119999999999997</v>
      </c>
      <c r="Q53" s="7">
        <v>26.9</v>
      </c>
      <c r="R53" s="2">
        <v>23.4</v>
      </c>
      <c r="S53" s="7">
        <v>28500</v>
      </c>
      <c r="T53" s="5">
        <v>7.14</v>
      </c>
      <c r="U53" s="7">
        <v>18.3</v>
      </c>
      <c r="V53" s="7">
        <v>0.75700000000000001</v>
      </c>
      <c r="W53" s="2">
        <v>88.9</v>
      </c>
      <c r="X53" s="1">
        <v>102</v>
      </c>
      <c r="Y53" s="3">
        <v>7.94</v>
      </c>
      <c r="Z53">
        <f t="shared" si="58"/>
        <v>2900</v>
      </c>
      <c r="AA53">
        <f t="shared" si="25"/>
        <v>1279.99872</v>
      </c>
      <c r="AB53">
        <f t="shared" si="59"/>
        <v>1</v>
      </c>
      <c r="AC53">
        <f t="shared" si="60"/>
        <v>12.85</v>
      </c>
      <c r="AD53">
        <v>12.7</v>
      </c>
      <c r="AE53">
        <f t="shared" si="61"/>
        <v>0</v>
      </c>
      <c r="AF53">
        <f t="shared" si="62"/>
        <v>88.9</v>
      </c>
      <c r="AG53">
        <v>50</v>
      </c>
      <c r="AH53">
        <f t="shared" si="63"/>
        <v>1</v>
      </c>
      <c r="AI53">
        <f t="shared" si="49"/>
        <v>88</v>
      </c>
      <c r="AJ53">
        <f t="shared" si="50"/>
        <v>72</v>
      </c>
      <c r="AK53">
        <f t="shared" si="51"/>
        <v>86</v>
      </c>
      <c r="AL53">
        <f t="shared" si="64"/>
        <v>88</v>
      </c>
      <c r="AM53">
        <f t="shared" si="52"/>
        <v>200</v>
      </c>
      <c r="AN53" s="7">
        <f t="shared" si="27"/>
        <v>1</v>
      </c>
      <c r="AO53">
        <f t="shared" si="65"/>
        <v>66</v>
      </c>
      <c r="AP53">
        <f t="shared" si="66"/>
        <v>18.3</v>
      </c>
      <c r="AQ53">
        <f t="shared" si="67"/>
        <v>1.208</v>
      </c>
      <c r="AR53">
        <f t="shared" si="53"/>
        <v>3</v>
      </c>
      <c r="AS53">
        <f t="shared" si="68"/>
        <v>254.89680785123966</v>
      </c>
      <c r="AT53">
        <f t="shared" si="69"/>
        <v>149.24523136341929</v>
      </c>
      <c r="AU53">
        <f t="shared" si="70"/>
        <v>432.8</v>
      </c>
      <c r="AV53">
        <f t="shared" si="54"/>
        <v>50</v>
      </c>
      <c r="AW53">
        <f t="shared" si="71"/>
        <v>1</v>
      </c>
      <c r="AX53" s="7">
        <f t="shared" si="30"/>
        <v>652.5</v>
      </c>
      <c r="AY53">
        <f t="shared" si="31"/>
        <v>739.5</v>
      </c>
      <c r="AZ53">
        <f t="shared" si="55"/>
        <v>288</v>
      </c>
      <c r="BA53">
        <f t="shared" si="21"/>
        <v>1</v>
      </c>
      <c r="BB53" s="4" t="str">
        <f t="shared" si="72"/>
        <v>Not OK</v>
      </c>
      <c r="BC53" s="7">
        <v>11.4</v>
      </c>
      <c r="BD53">
        <f t="shared" si="73"/>
        <v>1000</v>
      </c>
      <c r="BE53">
        <f t="shared" si="32"/>
        <v>5.4</v>
      </c>
      <c r="BF53">
        <f t="shared" si="24"/>
        <v>185.18518518518516</v>
      </c>
    </row>
    <row r="54" spans="1:58">
      <c r="A54" s="7">
        <v>45</v>
      </c>
      <c r="B54" s="7" t="s">
        <v>44</v>
      </c>
      <c r="C54" s="7">
        <v>9.1999999999999993</v>
      </c>
      <c r="D54" s="7">
        <f t="shared" si="56"/>
        <v>2340</v>
      </c>
      <c r="E54" s="7">
        <v>1170</v>
      </c>
      <c r="F54" s="7">
        <v>15.9</v>
      </c>
      <c r="G54" s="7">
        <v>1200000</v>
      </c>
      <c r="H54" s="7">
        <v>16600</v>
      </c>
      <c r="I54" s="7">
        <v>32</v>
      </c>
      <c r="J54" s="7">
        <v>22.8</v>
      </c>
      <c r="K54" s="7">
        <v>29700</v>
      </c>
      <c r="L54" s="7">
        <v>5.79</v>
      </c>
      <c r="M54" s="7">
        <f t="shared" si="48"/>
        <v>3532445.6</v>
      </c>
      <c r="N54" s="7">
        <v>862000</v>
      </c>
      <c r="O54" s="7">
        <v>13000</v>
      </c>
      <c r="P54" s="7">
        <f t="shared" si="57"/>
        <v>38.85</v>
      </c>
      <c r="Q54" s="7">
        <v>27.2</v>
      </c>
      <c r="R54" s="2">
        <v>22.8</v>
      </c>
      <c r="S54" s="7">
        <v>22900</v>
      </c>
      <c r="T54" s="5">
        <v>5.79</v>
      </c>
      <c r="U54" s="7">
        <v>18.399999999999999</v>
      </c>
      <c r="V54" s="7">
        <v>0.75900000000000001</v>
      </c>
      <c r="W54" s="2">
        <v>88.9</v>
      </c>
      <c r="X54" s="1">
        <v>102</v>
      </c>
      <c r="Y54" s="3">
        <v>6.35</v>
      </c>
      <c r="Z54">
        <f t="shared" si="58"/>
        <v>2340</v>
      </c>
      <c r="AA54">
        <f t="shared" si="25"/>
        <v>1279.99872</v>
      </c>
      <c r="AB54">
        <f t="shared" si="59"/>
        <v>1</v>
      </c>
      <c r="AC54">
        <f t="shared" si="60"/>
        <v>16.059999999999999</v>
      </c>
      <c r="AD54">
        <v>12.7</v>
      </c>
      <c r="AE54">
        <f t="shared" si="61"/>
        <v>0</v>
      </c>
      <c r="AF54">
        <f t="shared" si="62"/>
        <v>88.9</v>
      </c>
      <c r="AG54">
        <v>50</v>
      </c>
      <c r="AH54">
        <f t="shared" si="63"/>
        <v>1</v>
      </c>
      <c r="AI54">
        <f t="shared" si="49"/>
        <v>88</v>
      </c>
      <c r="AJ54">
        <f t="shared" si="50"/>
        <v>72</v>
      </c>
      <c r="AK54">
        <f t="shared" si="51"/>
        <v>86</v>
      </c>
      <c r="AL54">
        <f t="shared" si="64"/>
        <v>88</v>
      </c>
      <c r="AM54">
        <f t="shared" si="52"/>
        <v>200</v>
      </c>
      <c r="AN54" s="7">
        <f t="shared" si="27"/>
        <v>1</v>
      </c>
      <c r="AO54">
        <f t="shared" si="65"/>
        <v>66</v>
      </c>
      <c r="AP54">
        <f t="shared" si="66"/>
        <v>18.399999999999999</v>
      </c>
      <c r="AQ54">
        <f t="shared" si="67"/>
        <v>1.214</v>
      </c>
      <c r="AR54">
        <f t="shared" si="53"/>
        <v>3</v>
      </c>
      <c r="AS54">
        <f t="shared" si="68"/>
        <v>254.89680785123966</v>
      </c>
      <c r="AT54">
        <f t="shared" si="69"/>
        <v>149.24523136341929</v>
      </c>
      <c r="AU54">
        <f t="shared" si="70"/>
        <v>349.2</v>
      </c>
      <c r="AV54">
        <f t="shared" si="54"/>
        <v>50</v>
      </c>
      <c r="AW54">
        <f t="shared" si="71"/>
        <v>1</v>
      </c>
      <c r="AX54" s="7">
        <f t="shared" si="30"/>
        <v>526.5</v>
      </c>
      <c r="AY54">
        <f t="shared" si="31"/>
        <v>596.70000000000005</v>
      </c>
      <c r="AZ54">
        <f t="shared" si="55"/>
        <v>288</v>
      </c>
      <c r="BA54">
        <f t="shared" si="21"/>
        <v>1</v>
      </c>
      <c r="BB54" s="4" t="str">
        <f t="shared" si="72"/>
        <v>Not OK</v>
      </c>
      <c r="BC54" s="7">
        <v>9.1999999999999993</v>
      </c>
      <c r="BD54">
        <f t="shared" si="73"/>
        <v>1000</v>
      </c>
      <c r="BE54">
        <f t="shared" si="32"/>
        <v>5.4</v>
      </c>
      <c r="BF54">
        <f t="shared" si="24"/>
        <v>185.18518518518516</v>
      </c>
    </row>
    <row r="55" spans="1:58">
      <c r="A55" s="7">
        <v>46</v>
      </c>
      <c r="B55" s="7" t="s">
        <v>45</v>
      </c>
      <c r="C55" s="7">
        <v>20.2</v>
      </c>
      <c r="D55" s="7">
        <f t="shared" si="56"/>
        <v>5140</v>
      </c>
      <c r="E55" s="7">
        <v>2570</v>
      </c>
      <c r="F55" s="7">
        <v>25.4</v>
      </c>
      <c r="G55" s="7">
        <v>2500000</v>
      </c>
      <c r="H55" s="7">
        <v>37400</v>
      </c>
      <c r="I55" s="7">
        <v>31.2</v>
      </c>
      <c r="J55" s="7">
        <v>22</v>
      </c>
      <c r="K55" s="7">
        <v>66900</v>
      </c>
      <c r="L55" s="7">
        <v>12.7</v>
      </c>
      <c r="M55" s="7">
        <f t="shared" si="48"/>
        <v>6127060</v>
      </c>
      <c r="N55" s="7">
        <v>1190000</v>
      </c>
      <c r="O55" s="7">
        <v>22000</v>
      </c>
      <c r="P55" s="7">
        <f t="shared" si="57"/>
        <v>34.53</v>
      </c>
      <c r="Q55" s="7">
        <v>21.5</v>
      </c>
      <c r="R55" s="2">
        <v>22</v>
      </c>
      <c r="S55" s="7">
        <v>40100</v>
      </c>
      <c r="T55" s="5">
        <v>12.7</v>
      </c>
      <c r="U55" s="7">
        <v>16</v>
      </c>
      <c r="V55" s="7">
        <v>0.53400000000000003</v>
      </c>
      <c r="W55" s="2">
        <v>76.2</v>
      </c>
      <c r="X55" s="1">
        <v>102</v>
      </c>
      <c r="Y55" s="2">
        <v>15.9</v>
      </c>
      <c r="Z55">
        <f t="shared" si="58"/>
        <v>5140</v>
      </c>
      <c r="AA55">
        <f t="shared" si="25"/>
        <v>1279.99872</v>
      </c>
      <c r="AB55">
        <f t="shared" si="59"/>
        <v>1</v>
      </c>
      <c r="AC55">
        <f t="shared" si="60"/>
        <v>6.42</v>
      </c>
      <c r="AD55">
        <v>12.7</v>
      </c>
      <c r="AE55">
        <f t="shared" si="61"/>
        <v>1</v>
      </c>
      <c r="AF55">
        <f t="shared" si="62"/>
        <v>76.2</v>
      </c>
      <c r="AG55">
        <v>50</v>
      </c>
      <c r="AH55">
        <f t="shared" si="63"/>
        <v>1</v>
      </c>
      <c r="AI55">
        <f t="shared" si="49"/>
        <v>90</v>
      </c>
      <c r="AJ55">
        <f t="shared" si="50"/>
        <v>81</v>
      </c>
      <c r="AK55">
        <f t="shared" si="51"/>
        <v>97</v>
      </c>
      <c r="AL55">
        <f t="shared" si="64"/>
        <v>97</v>
      </c>
      <c r="AM55">
        <f t="shared" si="52"/>
        <v>200</v>
      </c>
      <c r="AN55" s="7">
        <f t="shared" si="27"/>
        <v>1</v>
      </c>
      <c r="AO55">
        <f t="shared" si="65"/>
        <v>67.5</v>
      </c>
      <c r="AP55">
        <f t="shared" si="66"/>
        <v>16</v>
      </c>
      <c r="AQ55">
        <f t="shared" si="67"/>
        <v>1.08</v>
      </c>
      <c r="AR55">
        <f t="shared" si="53"/>
        <v>3</v>
      </c>
      <c r="AS55">
        <f t="shared" si="68"/>
        <v>209.79071952386013</v>
      </c>
      <c r="AT55">
        <f t="shared" si="69"/>
        <v>136.63718338939614</v>
      </c>
      <c r="AU55">
        <f t="shared" si="70"/>
        <v>702.3</v>
      </c>
      <c r="AV55">
        <f t="shared" si="54"/>
        <v>50</v>
      </c>
      <c r="AW55">
        <f t="shared" si="71"/>
        <v>1</v>
      </c>
      <c r="AX55" s="7">
        <f t="shared" si="30"/>
        <v>1156.5</v>
      </c>
      <c r="AY55">
        <f t="shared" si="31"/>
        <v>1310.7</v>
      </c>
      <c r="AZ55">
        <f t="shared" si="55"/>
        <v>288</v>
      </c>
      <c r="BA55">
        <f t="shared" si="21"/>
        <v>1</v>
      </c>
      <c r="BB55" s="4" t="str">
        <f t="shared" si="72"/>
        <v>OK</v>
      </c>
      <c r="BC55" s="7">
        <v>20.2</v>
      </c>
      <c r="BD55">
        <f t="shared" si="73"/>
        <v>20.2</v>
      </c>
      <c r="BE55">
        <f t="shared" si="32"/>
        <v>5.4</v>
      </c>
      <c r="BF55">
        <f t="shared" si="24"/>
        <v>3.7407407407407405</v>
      </c>
    </row>
    <row r="56" spans="1:58">
      <c r="A56" s="7">
        <v>47</v>
      </c>
      <c r="B56" s="7" t="s">
        <v>46</v>
      </c>
      <c r="C56" s="7">
        <v>16.399999999999999</v>
      </c>
      <c r="D56" s="7">
        <f t="shared" si="56"/>
        <v>4200</v>
      </c>
      <c r="E56" s="7">
        <v>2100</v>
      </c>
      <c r="F56" s="7">
        <v>22.2</v>
      </c>
      <c r="G56" s="7">
        <v>2090000</v>
      </c>
      <c r="H56" s="7">
        <v>30600</v>
      </c>
      <c r="I56" s="7">
        <v>31.5</v>
      </c>
      <c r="J56" s="7">
        <v>20.9</v>
      </c>
      <c r="K56" s="7">
        <v>55100</v>
      </c>
      <c r="L56" s="7">
        <v>10.3</v>
      </c>
      <c r="M56" s="7">
        <f t="shared" si="48"/>
        <v>4815402</v>
      </c>
      <c r="N56" s="7">
        <v>999000</v>
      </c>
      <c r="O56" s="7">
        <v>18000</v>
      </c>
      <c r="P56" s="7">
        <f t="shared" si="57"/>
        <v>33.86</v>
      </c>
      <c r="Q56" s="7">
        <v>21.8</v>
      </c>
      <c r="R56" s="2">
        <v>20.9</v>
      </c>
      <c r="S56" s="7">
        <v>32600</v>
      </c>
      <c r="T56" s="5">
        <v>10.3</v>
      </c>
      <c r="U56" s="7">
        <v>16.100000000000001</v>
      </c>
      <c r="V56" s="7">
        <v>0.54200000000000004</v>
      </c>
      <c r="W56" s="2">
        <v>76.2</v>
      </c>
      <c r="X56" s="1">
        <v>102</v>
      </c>
      <c r="Y56" s="2">
        <v>12.7</v>
      </c>
      <c r="Z56">
        <f t="shared" si="58"/>
        <v>4200</v>
      </c>
      <c r="AA56">
        <f t="shared" si="25"/>
        <v>1279.99872</v>
      </c>
      <c r="AB56">
        <f t="shared" si="59"/>
        <v>1</v>
      </c>
      <c r="AC56">
        <f t="shared" si="60"/>
        <v>8.0299999999999994</v>
      </c>
      <c r="AD56">
        <v>12.7</v>
      </c>
      <c r="AE56">
        <f t="shared" si="61"/>
        <v>1</v>
      </c>
      <c r="AF56">
        <f t="shared" si="62"/>
        <v>76.2</v>
      </c>
      <c r="AG56">
        <v>50</v>
      </c>
      <c r="AH56">
        <f t="shared" si="63"/>
        <v>1</v>
      </c>
      <c r="AI56">
        <f t="shared" si="49"/>
        <v>89</v>
      </c>
      <c r="AJ56">
        <f t="shared" si="50"/>
        <v>83</v>
      </c>
      <c r="AK56">
        <f t="shared" si="51"/>
        <v>99</v>
      </c>
      <c r="AL56">
        <f t="shared" si="64"/>
        <v>99</v>
      </c>
      <c r="AM56">
        <f t="shared" si="52"/>
        <v>200</v>
      </c>
      <c r="AN56" s="7">
        <f t="shared" si="27"/>
        <v>1</v>
      </c>
      <c r="AO56">
        <f t="shared" si="65"/>
        <v>66.75</v>
      </c>
      <c r="AP56">
        <f t="shared" si="66"/>
        <v>16.100000000000001</v>
      </c>
      <c r="AQ56">
        <f t="shared" si="67"/>
        <v>1.075</v>
      </c>
      <c r="AR56">
        <f t="shared" si="53"/>
        <v>3</v>
      </c>
      <c r="AS56">
        <f t="shared" si="68"/>
        <v>201.39994694418937</v>
      </c>
      <c r="AT56">
        <f t="shared" si="69"/>
        <v>133.82716959185839</v>
      </c>
      <c r="AU56">
        <f t="shared" si="70"/>
        <v>562.1</v>
      </c>
      <c r="AV56">
        <f t="shared" si="54"/>
        <v>50</v>
      </c>
      <c r="AW56">
        <f t="shared" si="71"/>
        <v>1</v>
      </c>
      <c r="AX56" s="7">
        <f t="shared" si="30"/>
        <v>945</v>
      </c>
      <c r="AY56">
        <f t="shared" si="31"/>
        <v>1071</v>
      </c>
      <c r="AZ56">
        <f t="shared" si="55"/>
        <v>288</v>
      </c>
      <c r="BA56">
        <f t="shared" si="21"/>
        <v>1</v>
      </c>
      <c r="BB56" s="4" t="str">
        <f t="shared" si="72"/>
        <v>OK</v>
      </c>
      <c r="BC56" s="7">
        <v>16.399999999999999</v>
      </c>
      <c r="BD56">
        <f t="shared" si="73"/>
        <v>16.399999999999999</v>
      </c>
      <c r="BE56">
        <f t="shared" si="32"/>
        <v>5.4</v>
      </c>
      <c r="BF56">
        <f t="shared" si="24"/>
        <v>3.0370370370370368</v>
      </c>
    </row>
    <row r="57" spans="1:58">
      <c r="A57" s="7">
        <v>48</v>
      </c>
      <c r="B57" s="7" t="s">
        <v>47</v>
      </c>
      <c r="C57" s="7">
        <v>12.6</v>
      </c>
      <c r="D57" s="7">
        <f t="shared" si="56"/>
        <v>3220</v>
      </c>
      <c r="E57" s="7">
        <v>1610</v>
      </c>
      <c r="F57" s="7">
        <v>19.100000000000001</v>
      </c>
      <c r="G57" s="7">
        <v>1640000</v>
      </c>
      <c r="H57" s="7">
        <v>23600</v>
      </c>
      <c r="I57" s="7">
        <v>32</v>
      </c>
      <c r="J57" s="7">
        <v>19.7</v>
      </c>
      <c r="K57" s="7">
        <v>42600</v>
      </c>
      <c r="L57" s="7">
        <v>7.9</v>
      </c>
      <c r="M57" s="7">
        <f t="shared" si="48"/>
        <v>3538489.8</v>
      </c>
      <c r="N57" s="7">
        <v>787000</v>
      </c>
      <c r="O57" s="7">
        <v>13900</v>
      </c>
      <c r="P57" s="7">
        <f t="shared" si="57"/>
        <v>33.15</v>
      </c>
      <c r="Q57" s="7">
        <v>22.2</v>
      </c>
      <c r="R57" s="2">
        <v>19.7</v>
      </c>
      <c r="S57" s="7">
        <v>24900</v>
      </c>
      <c r="T57" s="8">
        <v>7.9</v>
      </c>
      <c r="U57" s="7">
        <v>16.2</v>
      </c>
      <c r="V57" s="7">
        <v>0.55100000000000005</v>
      </c>
      <c r="W57" s="2">
        <v>76.2</v>
      </c>
      <c r="X57" s="1">
        <v>102</v>
      </c>
      <c r="Y57" s="3">
        <v>9.5299999999999994</v>
      </c>
      <c r="Z57">
        <f t="shared" si="58"/>
        <v>3220</v>
      </c>
      <c r="AA57">
        <f t="shared" si="25"/>
        <v>1279.99872</v>
      </c>
      <c r="AB57">
        <f t="shared" si="59"/>
        <v>1</v>
      </c>
      <c r="AC57">
        <f t="shared" si="60"/>
        <v>10.7</v>
      </c>
      <c r="AD57">
        <v>12.7</v>
      </c>
      <c r="AE57">
        <f t="shared" si="61"/>
        <v>1</v>
      </c>
      <c r="AF57">
        <f t="shared" si="62"/>
        <v>76.2</v>
      </c>
      <c r="AG57">
        <v>50</v>
      </c>
      <c r="AH57">
        <f t="shared" si="63"/>
        <v>1</v>
      </c>
      <c r="AI57">
        <f t="shared" si="49"/>
        <v>88</v>
      </c>
      <c r="AJ57">
        <f t="shared" si="50"/>
        <v>84</v>
      </c>
      <c r="AK57">
        <f t="shared" si="51"/>
        <v>99</v>
      </c>
      <c r="AL57">
        <f t="shared" si="64"/>
        <v>99</v>
      </c>
      <c r="AM57">
        <f t="shared" si="52"/>
        <v>200</v>
      </c>
      <c r="AN57" s="7">
        <f t="shared" si="27"/>
        <v>1</v>
      </c>
      <c r="AO57">
        <f t="shared" si="65"/>
        <v>66</v>
      </c>
      <c r="AP57">
        <f t="shared" si="66"/>
        <v>16.2</v>
      </c>
      <c r="AQ57">
        <f t="shared" si="67"/>
        <v>1.069</v>
      </c>
      <c r="AR57">
        <f t="shared" si="53"/>
        <v>3</v>
      </c>
      <c r="AS57">
        <f t="shared" si="68"/>
        <v>201.39994694418937</v>
      </c>
      <c r="AT57">
        <f t="shared" si="69"/>
        <v>133.82716959185839</v>
      </c>
      <c r="AU57">
        <f t="shared" si="70"/>
        <v>430.9</v>
      </c>
      <c r="AV57">
        <f t="shared" si="54"/>
        <v>50</v>
      </c>
      <c r="AW57">
        <f t="shared" si="71"/>
        <v>1</v>
      </c>
      <c r="AX57" s="7">
        <f t="shared" si="30"/>
        <v>724.5</v>
      </c>
      <c r="AY57">
        <f t="shared" si="31"/>
        <v>821.1</v>
      </c>
      <c r="AZ57">
        <f t="shared" si="55"/>
        <v>288</v>
      </c>
      <c r="BA57">
        <f t="shared" si="21"/>
        <v>1</v>
      </c>
      <c r="BB57" s="4" t="str">
        <f t="shared" si="72"/>
        <v>OK</v>
      </c>
      <c r="BC57" s="7">
        <v>12.6</v>
      </c>
      <c r="BD57">
        <f t="shared" si="73"/>
        <v>12.6</v>
      </c>
      <c r="BE57">
        <f t="shared" si="32"/>
        <v>5.4</v>
      </c>
      <c r="BF57">
        <f t="shared" si="24"/>
        <v>2.333333333333333</v>
      </c>
    </row>
    <row r="58" spans="1:58">
      <c r="A58" s="7">
        <v>49</v>
      </c>
      <c r="B58" s="7" t="s">
        <v>48</v>
      </c>
      <c r="C58" s="7">
        <v>10.7</v>
      </c>
      <c r="D58" s="7">
        <f t="shared" si="56"/>
        <v>2700</v>
      </c>
      <c r="E58" s="7">
        <v>1350</v>
      </c>
      <c r="F58" s="7">
        <v>17.5</v>
      </c>
      <c r="G58" s="7">
        <v>1400000</v>
      </c>
      <c r="H58" s="7">
        <v>20000</v>
      </c>
      <c r="I58" s="7">
        <v>32.299999999999997</v>
      </c>
      <c r="J58" s="7">
        <v>19.100000000000001</v>
      </c>
      <c r="K58" s="7">
        <v>35900</v>
      </c>
      <c r="L58" s="7">
        <v>6.63</v>
      </c>
      <c r="M58" s="7">
        <f t="shared" si="48"/>
        <v>2916187</v>
      </c>
      <c r="N58" s="7">
        <v>674000</v>
      </c>
      <c r="O58" s="7">
        <v>11800</v>
      </c>
      <c r="P58" s="7">
        <f t="shared" si="57"/>
        <v>32.86</v>
      </c>
      <c r="Q58" s="7">
        <v>22.4</v>
      </c>
      <c r="R58" s="2">
        <v>19.100000000000001</v>
      </c>
      <c r="S58" s="7">
        <v>21000</v>
      </c>
      <c r="T58" s="5">
        <v>6.63</v>
      </c>
      <c r="U58" s="7">
        <v>16.2</v>
      </c>
      <c r="V58" s="7">
        <v>0.55400000000000005</v>
      </c>
      <c r="W58" s="2">
        <v>76.2</v>
      </c>
      <c r="X58" s="1">
        <v>102</v>
      </c>
      <c r="Y58" s="3">
        <v>7.94</v>
      </c>
      <c r="Z58">
        <f t="shared" si="58"/>
        <v>2700</v>
      </c>
      <c r="AA58">
        <f t="shared" si="25"/>
        <v>1279.99872</v>
      </c>
      <c r="AB58">
        <f t="shared" si="59"/>
        <v>1</v>
      </c>
      <c r="AC58">
        <f t="shared" si="60"/>
        <v>12.85</v>
      </c>
      <c r="AD58">
        <v>12.7</v>
      </c>
      <c r="AE58">
        <f t="shared" si="61"/>
        <v>0</v>
      </c>
      <c r="AF58">
        <f t="shared" si="62"/>
        <v>76.2</v>
      </c>
      <c r="AG58">
        <v>50</v>
      </c>
      <c r="AH58">
        <f t="shared" si="63"/>
        <v>1</v>
      </c>
      <c r="AI58">
        <f t="shared" si="49"/>
        <v>87</v>
      </c>
      <c r="AJ58">
        <f t="shared" si="50"/>
        <v>85</v>
      </c>
      <c r="AK58">
        <f t="shared" si="51"/>
        <v>100</v>
      </c>
      <c r="AL58">
        <f t="shared" si="64"/>
        <v>100</v>
      </c>
      <c r="AM58">
        <f t="shared" si="52"/>
        <v>200</v>
      </c>
      <c r="AN58" s="7">
        <f t="shared" si="27"/>
        <v>1</v>
      </c>
      <c r="AO58">
        <f t="shared" si="65"/>
        <v>65.25</v>
      </c>
      <c r="AP58">
        <f t="shared" si="66"/>
        <v>16.2</v>
      </c>
      <c r="AQ58">
        <f t="shared" si="67"/>
        <v>1.0569999999999999</v>
      </c>
      <c r="AR58">
        <f t="shared" si="53"/>
        <v>3</v>
      </c>
      <c r="AS58">
        <f t="shared" si="68"/>
        <v>197.392088</v>
      </c>
      <c r="AT58">
        <f t="shared" si="69"/>
        <v>132.42284767874878</v>
      </c>
      <c r="AU58">
        <f t="shared" si="70"/>
        <v>357.5</v>
      </c>
      <c r="AV58">
        <f t="shared" si="54"/>
        <v>50</v>
      </c>
      <c r="AW58">
        <f t="shared" si="71"/>
        <v>1</v>
      </c>
      <c r="AX58" s="7">
        <f t="shared" si="30"/>
        <v>607.5</v>
      </c>
      <c r="AY58">
        <f t="shared" si="31"/>
        <v>688.5</v>
      </c>
      <c r="AZ58">
        <f t="shared" si="55"/>
        <v>288</v>
      </c>
      <c r="BA58">
        <f t="shared" si="21"/>
        <v>1</v>
      </c>
      <c r="BB58" s="4" t="str">
        <f t="shared" si="72"/>
        <v>Not OK</v>
      </c>
      <c r="BC58" s="7">
        <v>10.7</v>
      </c>
      <c r="BD58">
        <f t="shared" si="73"/>
        <v>1000</v>
      </c>
      <c r="BE58">
        <f t="shared" si="32"/>
        <v>5.4</v>
      </c>
      <c r="BF58">
        <f t="shared" si="24"/>
        <v>185.18518518518516</v>
      </c>
    </row>
    <row r="59" spans="1:58">
      <c r="A59" s="7">
        <v>50</v>
      </c>
      <c r="B59" s="7" t="s">
        <v>49</v>
      </c>
      <c r="C59" s="7">
        <v>8.6</v>
      </c>
      <c r="D59" s="7">
        <f t="shared" si="56"/>
        <v>2180</v>
      </c>
      <c r="E59" s="7">
        <v>1090</v>
      </c>
      <c r="F59" s="7">
        <v>15.9</v>
      </c>
      <c r="G59" s="7">
        <v>1139999.9999999998</v>
      </c>
      <c r="H59" s="7">
        <v>16200</v>
      </c>
      <c r="I59" s="7">
        <v>32.299999999999997</v>
      </c>
      <c r="J59" s="7">
        <v>18.399999999999999</v>
      </c>
      <c r="K59" s="7">
        <v>29000</v>
      </c>
      <c r="L59" s="7">
        <v>5.36</v>
      </c>
      <c r="M59" s="7">
        <f t="shared" si="48"/>
        <v>2301680.7999999998</v>
      </c>
      <c r="N59" s="7">
        <v>554000.00000000012</v>
      </c>
      <c r="O59" s="7">
        <v>9590</v>
      </c>
      <c r="P59" s="7">
        <f t="shared" si="57"/>
        <v>32.49</v>
      </c>
      <c r="Q59" s="7">
        <v>22.5</v>
      </c>
      <c r="R59" s="2">
        <v>18.399999999999999</v>
      </c>
      <c r="S59" s="7">
        <v>16900</v>
      </c>
      <c r="T59" s="5">
        <v>5.36</v>
      </c>
      <c r="U59" s="7">
        <v>16.2</v>
      </c>
      <c r="V59" s="7">
        <v>0.55800000000000005</v>
      </c>
      <c r="W59" s="2">
        <v>76.2</v>
      </c>
      <c r="X59" s="1">
        <v>102</v>
      </c>
      <c r="Y59" s="3">
        <v>6.35</v>
      </c>
      <c r="Z59">
        <f t="shared" si="58"/>
        <v>2180</v>
      </c>
      <c r="AA59">
        <f t="shared" si="25"/>
        <v>1279.99872</v>
      </c>
      <c r="AB59">
        <f t="shared" si="59"/>
        <v>1</v>
      </c>
      <c r="AC59">
        <f t="shared" si="60"/>
        <v>16.059999999999999</v>
      </c>
      <c r="AD59">
        <v>12.7</v>
      </c>
      <c r="AE59">
        <f t="shared" si="61"/>
        <v>0</v>
      </c>
      <c r="AF59">
        <f t="shared" si="62"/>
        <v>76.2</v>
      </c>
      <c r="AG59">
        <v>50</v>
      </c>
      <c r="AH59">
        <f t="shared" si="63"/>
        <v>1</v>
      </c>
      <c r="AI59">
        <f t="shared" si="49"/>
        <v>87</v>
      </c>
      <c r="AJ59">
        <f t="shared" si="50"/>
        <v>86</v>
      </c>
      <c r="AK59">
        <f t="shared" si="51"/>
        <v>101</v>
      </c>
      <c r="AL59">
        <f t="shared" si="64"/>
        <v>101</v>
      </c>
      <c r="AM59">
        <f t="shared" si="52"/>
        <v>200</v>
      </c>
      <c r="AN59" s="7">
        <f t="shared" si="27"/>
        <v>1</v>
      </c>
      <c r="AO59">
        <f t="shared" si="65"/>
        <v>65.25</v>
      </c>
      <c r="AP59">
        <f t="shared" si="66"/>
        <v>16.2</v>
      </c>
      <c r="AQ59">
        <f t="shared" si="67"/>
        <v>1.0569999999999999</v>
      </c>
      <c r="AR59">
        <f t="shared" si="53"/>
        <v>3</v>
      </c>
      <c r="AS59">
        <f t="shared" si="68"/>
        <v>193.50268405058327</v>
      </c>
      <c r="AT59">
        <f t="shared" si="69"/>
        <v>131.01937067043579</v>
      </c>
      <c r="AU59">
        <f t="shared" si="70"/>
        <v>285.60000000000002</v>
      </c>
      <c r="AV59">
        <f t="shared" si="54"/>
        <v>50</v>
      </c>
      <c r="AW59">
        <f t="shared" si="71"/>
        <v>1</v>
      </c>
      <c r="AX59" s="7">
        <f t="shared" si="30"/>
        <v>490.5</v>
      </c>
      <c r="AY59">
        <f t="shared" si="31"/>
        <v>555.9</v>
      </c>
      <c r="AZ59">
        <f t="shared" si="55"/>
        <v>288</v>
      </c>
      <c r="BA59">
        <f t="shared" si="21"/>
        <v>1</v>
      </c>
      <c r="BB59" s="4" t="str">
        <f t="shared" si="72"/>
        <v>Not OK</v>
      </c>
      <c r="BC59" s="7">
        <v>8.6</v>
      </c>
      <c r="BD59">
        <f t="shared" si="73"/>
        <v>1000</v>
      </c>
      <c r="BE59">
        <f t="shared" si="32"/>
        <v>5.4</v>
      </c>
      <c r="BF59">
        <f t="shared" si="24"/>
        <v>185.18518518518516</v>
      </c>
    </row>
    <row r="60" spans="1:58">
      <c r="A60" s="7">
        <v>51</v>
      </c>
      <c r="B60" s="7" t="s">
        <v>55</v>
      </c>
      <c r="C60" s="7">
        <v>15.1</v>
      </c>
      <c r="D60" s="7">
        <f t="shared" si="56"/>
        <v>3900</v>
      </c>
      <c r="E60" s="7">
        <v>1950</v>
      </c>
      <c r="F60" s="7">
        <v>22.2</v>
      </c>
      <c r="G60" s="7">
        <v>1440000</v>
      </c>
      <c r="H60" s="7">
        <v>23800</v>
      </c>
      <c r="I60" s="7">
        <v>27.2</v>
      </c>
      <c r="J60" s="7">
        <v>22.1</v>
      </c>
      <c r="K60" s="7">
        <v>42800</v>
      </c>
      <c r="L60" s="7">
        <v>10.9</v>
      </c>
      <c r="M60" s="7">
        <f t="shared" si="48"/>
        <v>4796199</v>
      </c>
      <c r="N60" s="7">
        <v>966000</v>
      </c>
      <c r="O60" s="7">
        <v>17900</v>
      </c>
      <c r="P60" s="7">
        <f t="shared" si="57"/>
        <v>35.07</v>
      </c>
      <c r="Q60" s="7">
        <v>22.3</v>
      </c>
      <c r="R60" s="2">
        <v>22.1</v>
      </c>
      <c r="S60" s="7">
        <v>32299.999999999996</v>
      </c>
      <c r="T60" s="5">
        <v>10.9</v>
      </c>
      <c r="U60" s="7">
        <v>15.7</v>
      </c>
      <c r="V60" s="7">
        <v>0.71299999999999997</v>
      </c>
      <c r="W60" s="2">
        <v>76.2</v>
      </c>
      <c r="X60" s="2">
        <v>88.9</v>
      </c>
      <c r="Y60" s="2">
        <v>12.7</v>
      </c>
      <c r="Z60">
        <f t="shared" si="58"/>
        <v>3900</v>
      </c>
      <c r="AA60">
        <f t="shared" si="25"/>
        <v>1279.99872</v>
      </c>
      <c r="AB60">
        <f t="shared" si="59"/>
        <v>1</v>
      </c>
      <c r="AC60">
        <f t="shared" si="60"/>
        <v>7</v>
      </c>
      <c r="AD60">
        <v>12.7</v>
      </c>
      <c r="AE60">
        <f t="shared" si="61"/>
        <v>1</v>
      </c>
      <c r="AF60">
        <f t="shared" si="62"/>
        <v>76.2</v>
      </c>
      <c r="AG60">
        <v>50</v>
      </c>
      <c r="AH60">
        <f t="shared" si="63"/>
        <v>1</v>
      </c>
      <c r="AI60">
        <f t="shared" si="49"/>
        <v>103</v>
      </c>
      <c r="AJ60">
        <f t="shared" si="50"/>
        <v>80</v>
      </c>
      <c r="AK60">
        <f t="shared" si="51"/>
        <v>97</v>
      </c>
      <c r="AL60">
        <f t="shared" si="64"/>
        <v>103</v>
      </c>
      <c r="AM60">
        <f t="shared" si="52"/>
        <v>200</v>
      </c>
      <c r="AN60" s="7">
        <f t="shared" si="27"/>
        <v>1</v>
      </c>
      <c r="AO60">
        <f t="shared" si="65"/>
        <v>77.25</v>
      </c>
      <c r="AP60">
        <f t="shared" si="66"/>
        <v>15.7</v>
      </c>
      <c r="AQ60">
        <f t="shared" si="67"/>
        <v>1.2130000000000001</v>
      </c>
      <c r="AR60">
        <f t="shared" si="53"/>
        <v>3</v>
      </c>
      <c r="AS60">
        <f t="shared" si="68"/>
        <v>186.06097464417005</v>
      </c>
      <c r="AT60">
        <f t="shared" si="69"/>
        <v>128.21609613687392</v>
      </c>
      <c r="AU60">
        <f t="shared" si="70"/>
        <v>500</v>
      </c>
      <c r="AV60">
        <f t="shared" si="54"/>
        <v>50</v>
      </c>
      <c r="AW60">
        <f t="shared" si="71"/>
        <v>1</v>
      </c>
      <c r="AX60" s="7">
        <f t="shared" si="30"/>
        <v>877.5</v>
      </c>
      <c r="AY60">
        <f t="shared" si="31"/>
        <v>994.5</v>
      </c>
      <c r="AZ60">
        <f t="shared" si="55"/>
        <v>288</v>
      </c>
      <c r="BA60">
        <f t="shared" si="21"/>
        <v>1</v>
      </c>
      <c r="BB60" s="4" t="str">
        <f t="shared" si="72"/>
        <v>OK</v>
      </c>
      <c r="BC60" s="7">
        <v>15.1</v>
      </c>
      <c r="BD60">
        <f t="shared" si="73"/>
        <v>15.1</v>
      </c>
      <c r="BE60">
        <f t="shared" si="32"/>
        <v>5.4</v>
      </c>
      <c r="BF60">
        <f t="shared" si="24"/>
        <v>2.7962962962962958</v>
      </c>
    </row>
    <row r="61" spans="1:58">
      <c r="A61" s="7">
        <v>52</v>
      </c>
      <c r="B61" s="7" t="s">
        <v>56</v>
      </c>
      <c r="C61" s="7">
        <v>13.5</v>
      </c>
      <c r="D61" s="7">
        <f t="shared" si="56"/>
        <v>3440</v>
      </c>
      <c r="E61" s="7">
        <v>1720</v>
      </c>
      <c r="F61" s="7">
        <v>20.7</v>
      </c>
      <c r="G61" s="7">
        <v>1290000</v>
      </c>
      <c r="H61" s="7">
        <v>21100</v>
      </c>
      <c r="I61" s="7">
        <v>27.4</v>
      </c>
      <c r="J61" s="7">
        <v>21.5</v>
      </c>
      <c r="K61" s="7">
        <v>38000</v>
      </c>
      <c r="L61" s="7">
        <v>9.68</v>
      </c>
      <c r="M61" s="7">
        <f t="shared" si="48"/>
        <v>4155740</v>
      </c>
      <c r="N61" s="7">
        <v>870000</v>
      </c>
      <c r="O61" s="7">
        <v>15900</v>
      </c>
      <c r="P61" s="7">
        <f t="shared" si="57"/>
        <v>34.76</v>
      </c>
      <c r="Q61" s="7">
        <v>22.5</v>
      </c>
      <c r="R61" s="2">
        <v>21.5</v>
      </c>
      <c r="S61" s="7">
        <v>28700</v>
      </c>
      <c r="T61" s="5">
        <v>9.68</v>
      </c>
      <c r="U61" s="7">
        <v>15.7</v>
      </c>
      <c r="V61" s="7">
        <v>0.71699999999999997</v>
      </c>
      <c r="W61" s="2">
        <v>76.2</v>
      </c>
      <c r="X61" s="2">
        <v>88.9</v>
      </c>
      <c r="Y61" s="2">
        <v>11.1</v>
      </c>
      <c r="Z61">
        <f t="shared" si="58"/>
        <v>3440</v>
      </c>
      <c r="AA61">
        <f t="shared" si="25"/>
        <v>1279.99872</v>
      </c>
      <c r="AB61">
        <f t="shared" si="59"/>
        <v>1</v>
      </c>
      <c r="AC61">
        <f t="shared" si="60"/>
        <v>8.01</v>
      </c>
      <c r="AD61">
        <v>12.7</v>
      </c>
      <c r="AE61">
        <f t="shared" si="61"/>
        <v>1</v>
      </c>
      <c r="AF61">
        <f t="shared" si="62"/>
        <v>76.2</v>
      </c>
      <c r="AG61">
        <v>50</v>
      </c>
      <c r="AH61">
        <f t="shared" si="63"/>
        <v>1</v>
      </c>
      <c r="AI61">
        <f t="shared" si="49"/>
        <v>102</v>
      </c>
      <c r="AJ61">
        <f t="shared" si="50"/>
        <v>81</v>
      </c>
      <c r="AK61">
        <f t="shared" si="51"/>
        <v>98</v>
      </c>
      <c r="AL61">
        <f t="shared" si="64"/>
        <v>102</v>
      </c>
      <c r="AM61">
        <f t="shared" si="52"/>
        <v>200</v>
      </c>
      <c r="AN61" s="7">
        <f t="shared" si="27"/>
        <v>1</v>
      </c>
      <c r="AO61">
        <f t="shared" si="65"/>
        <v>76.5</v>
      </c>
      <c r="AP61">
        <f t="shared" si="66"/>
        <v>15.7</v>
      </c>
      <c r="AQ61">
        <f t="shared" si="67"/>
        <v>1.2010000000000001</v>
      </c>
      <c r="AR61">
        <f t="shared" si="53"/>
        <v>3</v>
      </c>
      <c r="AS61">
        <f t="shared" si="68"/>
        <v>189.72711264898115</v>
      </c>
      <c r="AT61">
        <f t="shared" si="69"/>
        <v>129.61702561291352</v>
      </c>
      <c r="AU61">
        <f t="shared" si="70"/>
        <v>445.9</v>
      </c>
      <c r="AV61">
        <f t="shared" si="54"/>
        <v>50</v>
      </c>
      <c r="AW61">
        <f t="shared" si="71"/>
        <v>1</v>
      </c>
      <c r="AX61" s="7">
        <f t="shared" si="30"/>
        <v>774</v>
      </c>
      <c r="AY61">
        <f t="shared" si="31"/>
        <v>877.2</v>
      </c>
      <c r="AZ61">
        <f t="shared" si="55"/>
        <v>288</v>
      </c>
      <c r="BA61">
        <f t="shared" si="21"/>
        <v>1</v>
      </c>
      <c r="BB61" s="4" t="str">
        <f t="shared" si="72"/>
        <v>OK</v>
      </c>
      <c r="BC61" s="7">
        <v>13.5</v>
      </c>
      <c r="BD61">
        <f t="shared" si="73"/>
        <v>13.5</v>
      </c>
      <c r="BE61">
        <f t="shared" si="32"/>
        <v>5.4</v>
      </c>
      <c r="BF61">
        <f t="shared" si="24"/>
        <v>2.5</v>
      </c>
    </row>
    <row r="62" spans="1:58">
      <c r="A62" s="7">
        <v>53</v>
      </c>
      <c r="B62" s="7" t="s">
        <v>57</v>
      </c>
      <c r="C62" s="7">
        <v>11.7</v>
      </c>
      <c r="D62" s="7">
        <f t="shared" si="56"/>
        <v>3000</v>
      </c>
      <c r="E62" s="7">
        <v>1500</v>
      </c>
      <c r="F62" s="7">
        <v>19.100000000000001</v>
      </c>
      <c r="G62" s="7">
        <v>1139999.9999999998</v>
      </c>
      <c r="H62" s="7">
        <v>18400</v>
      </c>
      <c r="I62" s="7">
        <v>27.7</v>
      </c>
      <c r="J62" s="7">
        <v>20.9</v>
      </c>
      <c r="K62" s="7">
        <v>33300</v>
      </c>
      <c r="L62" s="7">
        <v>8.41</v>
      </c>
      <c r="M62" s="7">
        <f t="shared" si="48"/>
        <v>3544430</v>
      </c>
      <c r="N62" s="7">
        <v>766000</v>
      </c>
      <c r="O62" s="7">
        <v>13900</v>
      </c>
      <c r="P62" s="7">
        <f t="shared" si="57"/>
        <v>34.369999999999997</v>
      </c>
      <c r="Q62" s="7">
        <v>22.7</v>
      </c>
      <c r="R62" s="2">
        <v>20.9</v>
      </c>
      <c r="S62" s="7">
        <v>24900</v>
      </c>
      <c r="T62" s="5">
        <v>8.41</v>
      </c>
      <c r="U62" s="7">
        <v>15.8</v>
      </c>
      <c r="V62" s="7">
        <v>0.72</v>
      </c>
      <c r="W62" s="2">
        <v>76.2</v>
      </c>
      <c r="X62" s="2">
        <v>88.9</v>
      </c>
      <c r="Y62" s="3">
        <v>9.5299999999999994</v>
      </c>
      <c r="Z62">
        <f t="shared" si="58"/>
        <v>3000</v>
      </c>
      <c r="AA62">
        <f t="shared" si="25"/>
        <v>1279.99872</v>
      </c>
      <c r="AB62">
        <f t="shared" si="59"/>
        <v>1</v>
      </c>
      <c r="AC62">
        <f t="shared" si="60"/>
        <v>9.33</v>
      </c>
      <c r="AD62">
        <v>12.7</v>
      </c>
      <c r="AE62">
        <f t="shared" si="61"/>
        <v>1</v>
      </c>
      <c r="AF62">
        <f t="shared" si="62"/>
        <v>76.2</v>
      </c>
      <c r="AG62">
        <v>50</v>
      </c>
      <c r="AH62">
        <f t="shared" si="63"/>
        <v>1</v>
      </c>
      <c r="AI62">
        <f t="shared" si="49"/>
        <v>101</v>
      </c>
      <c r="AJ62">
        <f t="shared" si="50"/>
        <v>81</v>
      </c>
      <c r="AK62">
        <f t="shared" si="51"/>
        <v>98</v>
      </c>
      <c r="AL62">
        <f t="shared" si="64"/>
        <v>101</v>
      </c>
      <c r="AM62">
        <f t="shared" si="52"/>
        <v>200</v>
      </c>
      <c r="AN62" s="7">
        <f t="shared" si="27"/>
        <v>1</v>
      </c>
      <c r="AO62">
        <f t="shared" si="65"/>
        <v>75.75</v>
      </c>
      <c r="AP62">
        <f t="shared" si="66"/>
        <v>15.8</v>
      </c>
      <c r="AQ62">
        <f t="shared" si="67"/>
        <v>1.1970000000000001</v>
      </c>
      <c r="AR62">
        <f t="shared" si="53"/>
        <v>3</v>
      </c>
      <c r="AS62">
        <f t="shared" si="68"/>
        <v>193.50268405058327</v>
      </c>
      <c r="AT62">
        <f t="shared" si="69"/>
        <v>131.01937067043579</v>
      </c>
      <c r="AU62">
        <f t="shared" si="70"/>
        <v>393.1</v>
      </c>
      <c r="AV62">
        <f t="shared" si="54"/>
        <v>50</v>
      </c>
      <c r="AW62">
        <f t="shared" si="71"/>
        <v>1</v>
      </c>
      <c r="AX62" s="7">
        <f t="shared" si="30"/>
        <v>675</v>
      </c>
      <c r="AY62">
        <f t="shared" si="31"/>
        <v>765</v>
      </c>
      <c r="AZ62">
        <f t="shared" si="55"/>
        <v>288</v>
      </c>
      <c r="BA62">
        <f t="shared" si="21"/>
        <v>1</v>
      </c>
      <c r="BB62" s="4" t="str">
        <f t="shared" si="72"/>
        <v>OK</v>
      </c>
      <c r="BC62" s="7">
        <v>11.7</v>
      </c>
      <c r="BD62">
        <f t="shared" si="73"/>
        <v>11.7</v>
      </c>
      <c r="BE62">
        <f t="shared" si="32"/>
        <v>5.4</v>
      </c>
      <c r="BF62">
        <f t="shared" si="24"/>
        <v>2.1666666666666665</v>
      </c>
    </row>
    <row r="63" spans="1:58">
      <c r="A63" s="7">
        <v>54</v>
      </c>
      <c r="B63" s="7" t="s">
        <v>58</v>
      </c>
      <c r="C63" s="7">
        <v>9.8000000000000007</v>
      </c>
      <c r="D63" s="7">
        <f t="shared" si="56"/>
        <v>2520</v>
      </c>
      <c r="E63" s="7">
        <v>1260</v>
      </c>
      <c r="F63" s="7">
        <v>17.5</v>
      </c>
      <c r="G63" s="7">
        <v>970000</v>
      </c>
      <c r="H63" s="7">
        <v>15600</v>
      </c>
      <c r="I63" s="7">
        <v>27.7</v>
      </c>
      <c r="J63" s="7">
        <v>20.3</v>
      </c>
      <c r="K63" s="7">
        <v>28200</v>
      </c>
      <c r="L63" s="7">
        <v>7.09</v>
      </c>
      <c r="M63" s="7">
        <f t="shared" si="48"/>
        <v>2929026.8</v>
      </c>
      <c r="N63" s="7">
        <v>658000</v>
      </c>
      <c r="O63" s="7">
        <v>11800</v>
      </c>
      <c r="P63" s="7">
        <f t="shared" si="57"/>
        <v>34.090000000000003</v>
      </c>
      <c r="Q63" s="7">
        <v>22.9</v>
      </c>
      <c r="R63" s="2">
        <v>20.3</v>
      </c>
      <c r="S63" s="7">
        <v>21000</v>
      </c>
      <c r="T63" s="5">
        <v>7.09</v>
      </c>
      <c r="U63" s="7">
        <v>15.8</v>
      </c>
      <c r="V63" s="7">
        <v>0.72199999999999998</v>
      </c>
      <c r="W63" s="2">
        <v>76.2</v>
      </c>
      <c r="X63" s="2">
        <v>88.9</v>
      </c>
      <c r="Y63" s="3">
        <v>7.94</v>
      </c>
      <c r="Z63">
        <f t="shared" si="58"/>
        <v>2520</v>
      </c>
      <c r="AA63">
        <f t="shared" si="25"/>
        <v>1279.99872</v>
      </c>
      <c r="AB63">
        <f t="shared" si="59"/>
        <v>1</v>
      </c>
      <c r="AC63">
        <f t="shared" si="60"/>
        <v>11.2</v>
      </c>
      <c r="AD63">
        <v>12.7</v>
      </c>
      <c r="AE63">
        <f t="shared" si="61"/>
        <v>1</v>
      </c>
      <c r="AF63">
        <f t="shared" si="62"/>
        <v>76.2</v>
      </c>
      <c r="AG63">
        <v>50</v>
      </c>
      <c r="AH63">
        <f t="shared" si="63"/>
        <v>1</v>
      </c>
      <c r="AI63">
        <f t="shared" si="49"/>
        <v>101</v>
      </c>
      <c r="AJ63">
        <f t="shared" si="50"/>
        <v>82</v>
      </c>
      <c r="AK63">
        <f t="shared" si="51"/>
        <v>98</v>
      </c>
      <c r="AL63">
        <f t="shared" si="64"/>
        <v>101</v>
      </c>
      <c r="AM63">
        <f t="shared" si="52"/>
        <v>200</v>
      </c>
      <c r="AN63" s="7">
        <f t="shared" si="27"/>
        <v>1</v>
      </c>
      <c r="AO63">
        <f t="shared" si="65"/>
        <v>75.75</v>
      </c>
      <c r="AP63">
        <f t="shared" si="66"/>
        <v>15.8</v>
      </c>
      <c r="AQ63">
        <f t="shared" si="67"/>
        <v>1.1970000000000001</v>
      </c>
      <c r="AR63">
        <f t="shared" si="53"/>
        <v>3</v>
      </c>
      <c r="AS63">
        <f t="shared" si="68"/>
        <v>193.50268405058327</v>
      </c>
      <c r="AT63">
        <f t="shared" si="69"/>
        <v>131.01937067043579</v>
      </c>
      <c r="AU63">
        <f t="shared" si="70"/>
        <v>330.2</v>
      </c>
      <c r="AV63">
        <f t="shared" si="54"/>
        <v>50</v>
      </c>
      <c r="AW63">
        <f t="shared" si="71"/>
        <v>1</v>
      </c>
      <c r="AX63" s="7">
        <f t="shared" si="30"/>
        <v>567</v>
      </c>
      <c r="AY63">
        <f t="shared" si="31"/>
        <v>642.6</v>
      </c>
      <c r="AZ63">
        <f t="shared" si="55"/>
        <v>288</v>
      </c>
      <c r="BA63">
        <f t="shared" si="21"/>
        <v>1</v>
      </c>
      <c r="BB63" s="4" t="str">
        <f t="shared" si="72"/>
        <v>OK</v>
      </c>
      <c r="BC63" s="7">
        <v>9.8000000000000007</v>
      </c>
      <c r="BD63">
        <f t="shared" si="73"/>
        <v>9.8000000000000007</v>
      </c>
      <c r="BE63">
        <f t="shared" si="32"/>
        <v>5.4</v>
      </c>
      <c r="BF63">
        <f t="shared" si="24"/>
        <v>1.8148148148148149</v>
      </c>
    </row>
    <row r="64" spans="1:58">
      <c r="A64" s="7">
        <v>55</v>
      </c>
      <c r="B64" s="7" t="s">
        <v>59</v>
      </c>
      <c r="C64" s="7">
        <v>8</v>
      </c>
      <c r="D64" s="7">
        <f t="shared" si="56"/>
        <v>2040</v>
      </c>
      <c r="E64" s="7">
        <v>1020</v>
      </c>
      <c r="F64" s="7">
        <v>15.9</v>
      </c>
      <c r="G64" s="7">
        <v>799000</v>
      </c>
      <c r="H64" s="7">
        <v>12700</v>
      </c>
      <c r="I64" s="7">
        <v>27.9</v>
      </c>
      <c r="J64" s="7">
        <v>19.600000000000001</v>
      </c>
      <c r="K64" s="7">
        <v>22800</v>
      </c>
      <c r="L64" s="7">
        <v>5.74</v>
      </c>
      <c r="M64" s="7">
        <f t="shared" si="48"/>
        <v>2316526.4000000004</v>
      </c>
      <c r="N64" s="7">
        <v>541000</v>
      </c>
      <c r="O64" s="7">
        <v>9590</v>
      </c>
      <c r="P64" s="7">
        <f t="shared" si="57"/>
        <v>33.700000000000003</v>
      </c>
      <c r="Q64" s="7">
        <v>23.1</v>
      </c>
      <c r="R64" s="2">
        <v>19.600000000000001</v>
      </c>
      <c r="S64" s="7">
        <v>17000</v>
      </c>
      <c r="T64" s="5">
        <v>5.74</v>
      </c>
      <c r="U64" s="7">
        <v>16</v>
      </c>
      <c r="V64" s="7">
        <v>0.72499999999999998</v>
      </c>
      <c r="W64" s="2">
        <v>76.2</v>
      </c>
      <c r="X64" s="2">
        <v>88.9</v>
      </c>
      <c r="Y64" s="3">
        <v>6.35</v>
      </c>
      <c r="Z64">
        <f t="shared" si="58"/>
        <v>2040</v>
      </c>
      <c r="AA64">
        <f t="shared" si="25"/>
        <v>1279.99872</v>
      </c>
      <c r="AB64">
        <f t="shared" si="59"/>
        <v>1</v>
      </c>
      <c r="AC64">
        <f t="shared" si="60"/>
        <v>14</v>
      </c>
      <c r="AD64">
        <v>12.7</v>
      </c>
      <c r="AE64">
        <f t="shared" si="61"/>
        <v>0</v>
      </c>
      <c r="AF64">
        <f t="shared" si="62"/>
        <v>76.2</v>
      </c>
      <c r="AG64">
        <v>50</v>
      </c>
      <c r="AH64">
        <f t="shared" si="63"/>
        <v>1</v>
      </c>
      <c r="AI64">
        <f t="shared" si="49"/>
        <v>100</v>
      </c>
      <c r="AJ64">
        <f t="shared" si="50"/>
        <v>83</v>
      </c>
      <c r="AK64">
        <f t="shared" si="51"/>
        <v>99</v>
      </c>
      <c r="AL64">
        <f t="shared" si="64"/>
        <v>100</v>
      </c>
      <c r="AM64">
        <f t="shared" si="52"/>
        <v>200</v>
      </c>
      <c r="AN64" s="7">
        <f t="shared" si="27"/>
        <v>1</v>
      </c>
      <c r="AO64">
        <f t="shared" si="65"/>
        <v>75</v>
      </c>
      <c r="AP64">
        <f t="shared" si="66"/>
        <v>16</v>
      </c>
      <c r="AQ64">
        <f t="shared" si="67"/>
        <v>1.2</v>
      </c>
      <c r="AR64">
        <f t="shared" si="53"/>
        <v>3</v>
      </c>
      <c r="AS64">
        <f t="shared" si="68"/>
        <v>197.392088</v>
      </c>
      <c r="AT64">
        <f t="shared" si="69"/>
        <v>132.42284767874878</v>
      </c>
      <c r="AU64">
        <f t="shared" si="70"/>
        <v>270.10000000000002</v>
      </c>
      <c r="AV64">
        <f t="shared" si="54"/>
        <v>50</v>
      </c>
      <c r="AW64">
        <f t="shared" si="71"/>
        <v>1</v>
      </c>
      <c r="AX64" s="7">
        <f t="shared" si="30"/>
        <v>459</v>
      </c>
      <c r="AY64">
        <f t="shared" si="31"/>
        <v>520.20000000000005</v>
      </c>
      <c r="AZ64">
        <f t="shared" si="55"/>
        <v>288</v>
      </c>
      <c r="BA64">
        <f t="shared" si="21"/>
        <v>1</v>
      </c>
      <c r="BB64" s="4" t="str">
        <f t="shared" si="72"/>
        <v>Not OK</v>
      </c>
      <c r="BC64" s="7">
        <v>8</v>
      </c>
      <c r="BD64">
        <f t="shared" si="73"/>
        <v>1000</v>
      </c>
      <c r="BE64">
        <f t="shared" si="32"/>
        <v>5.4</v>
      </c>
      <c r="BF64">
        <f t="shared" si="24"/>
        <v>185.18518518518516</v>
      </c>
    </row>
    <row r="65" spans="1:58">
      <c r="A65" s="7">
        <v>56</v>
      </c>
      <c r="B65" s="7" t="s">
        <v>60</v>
      </c>
      <c r="C65" s="7">
        <v>13.9</v>
      </c>
      <c r="D65" s="7">
        <f t="shared" si="56"/>
        <v>3580</v>
      </c>
      <c r="E65" s="7">
        <v>1790</v>
      </c>
      <c r="F65" s="7">
        <v>22.2</v>
      </c>
      <c r="G65" s="7">
        <v>1350000</v>
      </c>
      <c r="H65" s="7">
        <v>23100</v>
      </c>
      <c r="I65" s="7">
        <v>27.4</v>
      </c>
      <c r="J65" s="7">
        <v>17.8</v>
      </c>
      <c r="K65" s="7">
        <v>41300</v>
      </c>
      <c r="L65" s="7">
        <v>10.1</v>
      </c>
      <c r="M65" s="7">
        <f t="shared" si="48"/>
        <v>2993027.2</v>
      </c>
      <c r="N65" s="7">
        <v>565999.99999999988</v>
      </c>
      <c r="O65" s="7">
        <v>12400</v>
      </c>
      <c r="P65" s="7">
        <f t="shared" si="57"/>
        <v>28.91</v>
      </c>
      <c r="Q65" s="7">
        <v>17.8</v>
      </c>
      <c r="R65" s="2">
        <v>17.8</v>
      </c>
      <c r="S65" s="7">
        <v>22800</v>
      </c>
      <c r="T65" s="5">
        <v>10.1</v>
      </c>
      <c r="U65" s="7">
        <v>13.5</v>
      </c>
      <c r="V65" s="7">
        <v>0.48499999999999999</v>
      </c>
      <c r="W65" s="2">
        <v>63.5</v>
      </c>
      <c r="X65" s="2">
        <v>88.9</v>
      </c>
      <c r="Y65" s="2">
        <v>12.7</v>
      </c>
      <c r="Z65">
        <f t="shared" si="58"/>
        <v>3580</v>
      </c>
      <c r="AA65">
        <f t="shared" si="25"/>
        <v>1279.99872</v>
      </c>
      <c r="AB65">
        <f t="shared" si="59"/>
        <v>1</v>
      </c>
      <c r="AC65">
        <f t="shared" si="60"/>
        <v>7</v>
      </c>
      <c r="AD65">
        <v>12.7</v>
      </c>
      <c r="AE65">
        <f t="shared" si="61"/>
        <v>1</v>
      </c>
      <c r="AF65">
        <f t="shared" si="62"/>
        <v>63.5</v>
      </c>
      <c r="AG65">
        <v>50</v>
      </c>
      <c r="AH65">
        <f t="shared" si="63"/>
        <v>1</v>
      </c>
      <c r="AI65">
        <f t="shared" si="49"/>
        <v>102</v>
      </c>
      <c r="AJ65">
        <f t="shared" si="50"/>
        <v>97</v>
      </c>
      <c r="AK65">
        <f t="shared" si="51"/>
        <v>116</v>
      </c>
      <c r="AL65">
        <f t="shared" si="64"/>
        <v>116</v>
      </c>
      <c r="AM65">
        <f t="shared" si="52"/>
        <v>200</v>
      </c>
      <c r="AN65" s="7">
        <f t="shared" si="27"/>
        <v>1</v>
      </c>
      <c r="AO65">
        <f t="shared" si="65"/>
        <v>76.5</v>
      </c>
      <c r="AP65">
        <f t="shared" si="66"/>
        <v>13.5</v>
      </c>
      <c r="AQ65">
        <f t="shared" si="67"/>
        <v>1.0329999999999999</v>
      </c>
      <c r="AR65">
        <f t="shared" si="53"/>
        <v>3</v>
      </c>
      <c r="AS65">
        <f t="shared" si="68"/>
        <v>146.69447681331746</v>
      </c>
      <c r="AT65">
        <f t="shared" si="69"/>
        <v>110.2551871573126</v>
      </c>
      <c r="AU65">
        <f t="shared" si="70"/>
        <v>394.7</v>
      </c>
      <c r="AV65">
        <f t="shared" si="54"/>
        <v>50</v>
      </c>
      <c r="AW65">
        <f t="shared" si="71"/>
        <v>1</v>
      </c>
      <c r="AX65" s="7">
        <f t="shared" si="30"/>
        <v>805.5</v>
      </c>
      <c r="AY65">
        <f t="shared" si="31"/>
        <v>912.9</v>
      </c>
      <c r="AZ65">
        <f t="shared" si="55"/>
        <v>288</v>
      </c>
      <c r="BA65">
        <f t="shared" si="21"/>
        <v>1</v>
      </c>
      <c r="BB65" s="4" t="str">
        <f t="shared" si="72"/>
        <v>OK</v>
      </c>
      <c r="BC65" s="7">
        <v>13.9</v>
      </c>
      <c r="BD65">
        <f t="shared" si="73"/>
        <v>13.9</v>
      </c>
      <c r="BE65">
        <f t="shared" si="32"/>
        <v>5.4</v>
      </c>
      <c r="BF65">
        <f t="shared" si="24"/>
        <v>2.574074074074074</v>
      </c>
    </row>
    <row r="66" spans="1:58">
      <c r="A66" s="7">
        <v>57</v>
      </c>
      <c r="B66" s="7" t="s">
        <v>61</v>
      </c>
      <c r="C66" s="7">
        <v>10.7</v>
      </c>
      <c r="D66" s="7">
        <f t="shared" si="56"/>
        <v>2740</v>
      </c>
      <c r="E66" s="7">
        <v>1370</v>
      </c>
      <c r="F66" s="7">
        <v>19.100000000000001</v>
      </c>
      <c r="G66" s="7">
        <v>1070000</v>
      </c>
      <c r="H66" s="7">
        <v>17900</v>
      </c>
      <c r="I66" s="7">
        <v>27.9</v>
      </c>
      <c r="J66" s="7">
        <v>16.600000000000001</v>
      </c>
      <c r="K66" s="7">
        <v>32100</v>
      </c>
      <c r="L66" s="7">
        <v>7.7</v>
      </c>
      <c r="M66" s="7">
        <f t="shared" si="48"/>
        <v>2186374.4000000004</v>
      </c>
      <c r="N66" s="7">
        <v>454000</v>
      </c>
      <c r="O66" s="7">
        <v>9650</v>
      </c>
      <c r="P66" s="7">
        <f t="shared" si="57"/>
        <v>28.25</v>
      </c>
      <c r="Q66" s="7">
        <v>18.2</v>
      </c>
      <c r="R66" s="2">
        <v>16.600000000000001</v>
      </c>
      <c r="S66" s="7">
        <v>17500</v>
      </c>
      <c r="T66" s="8">
        <v>7.7</v>
      </c>
      <c r="U66" s="7">
        <v>13.6</v>
      </c>
      <c r="V66" s="7">
        <v>0.495</v>
      </c>
      <c r="W66" s="2">
        <v>63.5</v>
      </c>
      <c r="X66" s="2">
        <v>88.9</v>
      </c>
      <c r="Y66" s="3">
        <v>9.5299999999999994</v>
      </c>
      <c r="Z66">
        <f t="shared" si="58"/>
        <v>2740</v>
      </c>
      <c r="AA66">
        <f t="shared" si="25"/>
        <v>1279.99872</v>
      </c>
      <c r="AB66">
        <f t="shared" si="59"/>
        <v>1</v>
      </c>
      <c r="AC66">
        <f t="shared" si="60"/>
        <v>9.33</v>
      </c>
      <c r="AD66">
        <v>12.7</v>
      </c>
      <c r="AE66">
        <f t="shared" si="61"/>
        <v>1</v>
      </c>
      <c r="AF66">
        <f t="shared" si="62"/>
        <v>63.5</v>
      </c>
      <c r="AG66">
        <v>50</v>
      </c>
      <c r="AH66">
        <f t="shared" si="63"/>
        <v>1</v>
      </c>
      <c r="AI66">
        <f t="shared" si="49"/>
        <v>100</v>
      </c>
      <c r="AJ66">
        <f t="shared" si="50"/>
        <v>99</v>
      </c>
      <c r="AK66">
        <f t="shared" si="51"/>
        <v>117</v>
      </c>
      <c r="AL66">
        <f t="shared" si="64"/>
        <v>117</v>
      </c>
      <c r="AM66">
        <f t="shared" si="52"/>
        <v>200</v>
      </c>
      <c r="AN66" s="7">
        <f t="shared" si="27"/>
        <v>1</v>
      </c>
      <c r="AO66">
        <f t="shared" si="65"/>
        <v>75</v>
      </c>
      <c r="AP66">
        <f t="shared" si="66"/>
        <v>13.6</v>
      </c>
      <c r="AQ66">
        <f t="shared" si="67"/>
        <v>1.02</v>
      </c>
      <c r="AR66">
        <f t="shared" si="53"/>
        <v>3</v>
      </c>
      <c r="AS66">
        <f t="shared" si="68"/>
        <v>144.19759514939003</v>
      </c>
      <c r="AT66">
        <f t="shared" si="69"/>
        <v>108.90176391984242</v>
      </c>
      <c r="AU66">
        <f t="shared" si="70"/>
        <v>298.39999999999998</v>
      </c>
      <c r="AV66">
        <f t="shared" si="54"/>
        <v>50</v>
      </c>
      <c r="AW66">
        <f t="shared" si="71"/>
        <v>1</v>
      </c>
      <c r="AX66" s="7">
        <f t="shared" si="30"/>
        <v>616.5</v>
      </c>
      <c r="AY66">
        <f t="shared" si="31"/>
        <v>698.7</v>
      </c>
      <c r="AZ66">
        <f t="shared" si="55"/>
        <v>288</v>
      </c>
      <c r="BA66">
        <f t="shared" si="21"/>
        <v>1</v>
      </c>
      <c r="BB66" s="4" t="str">
        <f t="shared" si="72"/>
        <v>OK</v>
      </c>
      <c r="BC66" s="7">
        <v>10.7</v>
      </c>
      <c r="BD66">
        <f t="shared" si="73"/>
        <v>10.7</v>
      </c>
      <c r="BE66">
        <f t="shared" si="32"/>
        <v>5.4</v>
      </c>
      <c r="BF66">
        <f t="shared" si="24"/>
        <v>1.9814814814814812</v>
      </c>
    </row>
    <row r="67" spans="1:58">
      <c r="A67" s="7">
        <v>58</v>
      </c>
      <c r="B67" s="7" t="s">
        <v>62</v>
      </c>
      <c r="C67" s="7">
        <v>9</v>
      </c>
      <c r="D67" s="7">
        <f t="shared" si="56"/>
        <v>2300</v>
      </c>
      <c r="E67" s="7">
        <v>1150</v>
      </c>
      <c r="F67" s="7">
        <v>17.5</v>
      </c>
      <c r="G67" s="7">
        <v>916000</v>
      </c>
      <c r="H67" s="7">
        <v>15200</v>
      </c>
      <c r="I67" s="7">
        <v>28.2</v>
      </c>
      <c r="J67" s="7">
        <v>16.100000000000001</v>
      </c>
      <c r="K67" s="7">
        <v>27400</v>
      </c>
      <c r="L67" s="7">
        <v>6.5</v>
      </c>
      <c r="M67" s="7">
        <f t="shared" si="48"/>
        <v>1803983</v>
      </c>
      <c r="N67" s="7">
        <v>390000</v>
      </c>
      <c r="O67" s="7">
        <v>8210</v>
      </c>
      <c r="P67" s="7">
        <f t="shared" si="57"/>
        <v>28.01</v>
      </c>
      <c r="Q67" s="7">
        <v>18.399999999999999</v>
      </c>
      <c r="R67" s="2">
        <v>16.100000000000001</v>
      </c>
      <c r="S67" s="7">
        <v>14700</v>
      </c>
      <c r="T67" s="8">
        <v>6.5</v>
      </c>
      <c r="U67" s="7">
        <v>13.7</v>
      </c>
      <c r="V67" s="7">
        <v>0.5</v>
      </c>
      <c r="W67" s="2">
        <v>63.5</v>
      </c>
      <c r="X67" s="2">
        <v>88.9</v>
      </c>
      <c r="Y67" s="3">
        <v>7.94</v>
      </c>
      <c r="Z67">
        <f t="shared" si="58"/>
        <v>2300</v>
      </c>
      <c r="AA67">
        <f t="shared" si="25"/>
        <v>1279.99872</v>
      </c>
      <c r="AB67">
        <f t="shared" si="59"/>
        <v>1</v>
      </c>
      <c r="AC67">
        <f t="shared" si="60"/>
        <v>11.2</v>
      </c>
      <c r="AD67">
        <v>12.7</v>
      </c>
      <c r="AE67">
        <f t="shared" si="61"/>
        <v>1</v>
      </c>
      <c r="AF67">
        <f t="shared" si="62"/>
        <v>63.5</v>
      </c>
      <c r="AG67">
        <v>50</v>
      </c>
      <c r="AH67">
        <f t="shared" si="63"/>
        <v>1</v>
      </c>
      <c r="AI67">
        <f t="shared" si="49"/>
        <v>99</v>
      </c>
      <c r="AJ67">
        <f t="shared" si="50"/>
        <v>100</v>
      </c>
      <c r="AK67">
        <f t="shared" si="51"/>
        <v>118</v>
      </c>
      <c r="AL67">
        <f t="shared" si="64"/>
        <v>118</v>
      </c>
      <c r="AM67">
        <f t="shared" si="52"/>
        <v>200</v>
      </c>
      <c r="AN67" s="7">
        <f t="shared" si="27"/>
        <v>1</v>
      </c>
      <c r="AO67">
        <f t="shared" si="65"/>
        <v>75</v>
      </c>
      <c r="AP67">
        <f t="shared" si="66"/>
        <v>13.7</v>
      </c>
      <c r="AQ67">
        <f t="shared" si="67"/>
        <v>1.028</v>
      </c>
      <c r="AR67">
        <f t="shared" si="53"/>
        <v>3</v>
      </c>
      <c r="AS67">
        <f t="shared" si="68"/>
        <v>141.76392415972421</v>
      </c>
      <c r="AT67">
        <f t="shared" si="69"/>
        <v>107.55355101719317</v>
      </c>
      <c r="AU67">
        <f t="shared" si="70"/>
        <v>247.4</v>
      </c>
      <c r="AV67">
        <f t="shared" si="54"/>
        <v>50</v>
      </c>
      <c r="AW67">
        <f t="shared" si="71"/>
        <v>1</v>
      </c>
      <c r="AX67" s="7">
        <f t="shared" si="30"/>
        <v>517.5</v>
      </c>
      <c r="AY67">
        <f t="shared" si="31"/>
        <v>586.5</v>
      </c>
      <c r="AZ67">
        <f t="shared" si="55"/>
        <v>288</v>
      </c>
      <c r="BA67">
        <f t="shared" si="21"/>
        <v>1</v>
      </c>
      <c r="BB67" s="4" t="str">
        <f t="shared" si="72"/>
        <v>OK</v>
      </c>
      <c r="BC67" s="7">
        <v>9</v>
      </c>
      <c r="BD67">
        <f t="shared" si="73"/>
        <v>9</v>
      </c>
      <c r="BE67">
        <f t="shared" si="32"/>
        <v>5.4</v>
      </c>
      <c r="BF67">
        <f t="shared" si="24"/>
        <v>1.6666666666666665</v>
      </c>
    </row>
    <row r="68" spans="1:58">
      <c r="A68" s="7">
        <v>59</v>
      </c>
      <c r="B68" s="7" t="s">
        <v>63</v>
      </c>
      <c r="C68" s="7">
        <v>7.3</v>
      </c>
      <c r="D68" s="7">
        <f t="shared" si="56"/>
        <v>1870</v>
      </c>
      <c r="E68" s="7">
        <v>935</v>
      </c>
      <c r="F68" s="7">
        <v>15.9</v>
      </c>
      <c r="G68" s="7">
        <v>753000</v>
      </c>
      <c r="H68" s="7">
        <v>12300</v>
      </c>
      <c r="I68" s="7">
        <v>28.4</v>
      </c>
      <c r="J68" s="7">
        <v>15.4</v>
      </c>
      <c r="K68" s="7">
        <v>22300</v>
      </c>
      <c r="L68" s="7">
        <v>5.26</v>
      </c>
      <c r="M68" s="7">
        <f t="shared" si="48"/>
        <v>1424219.2</v>
      </c>
      <c r="N68" s="7">
        <v>323000</v>
      </c>
      <c r="O68" s="7">
        <v>6720</v>
      </c>
      <c r="P68" s="7">
        <f t="shared" si="57"/>
        <v>27.6</v>
      </c>
      <c r="Q68" s="7">
        <v>18.600000000000001</v>
      </c>
      <c r="R68" s="2">
        <v>15.4</v>
      </c>
      <c r="S68" s="7">
        <v>11900</v>
      </c>
      <c r="T68" s="5">
        <v>5.26</v>
      </c>
      <c r="U68" s="7">
        <v>13.7</v>
      </c>
      <c r="V68" s="7">
        <v>0.504</v>
      </c>
      <c r="W68" s="2">
        <v>63.5</v>
      </c>
      <c r="X68" s="2">
        <v>88.9</v>
      </c>
      <c r="Y68" s="3">
        <v>6.35</v>
      </c>
      <c r="Z68">
        <f t="shared" si="58"/>
        <v>1870</v>
      </c>
      <c r="AA68">
        <f t="shared" si="25"/>
        <v>1279.99872</v>
      </c>
      <c r="AB68">
        <f t="shared" si="59"/>
        <v>1</v>
      </c>
      <c r="AC68">
        <f t="shared" si="60"/>
        <v>14</v>
      </c>
      <c r="AD68">
        <v>12.7</v>
      </c>
      <c r="AE68">
        <f t="shared" si="61"/>
        <v>0</v>
      </c>
      <c r="AF68">
        <f t="shared" si="62"/>
        <v>63.5</v>
      </c>
      <c r="AG68">
        <v>50</v>
      </c>
      <c r="AH68">
        <f t="shared" si="63"/>
        <v>1</v>
      </c>
      <c r="AI68">
        <f t="shared" si="49"/>
        <v>99</v>
      </c>
      <c r="AJ68">
        <f t="shared" si="50"/>
        <v>101</v>
      </c>
      <c r="AK68">
        <f t="shared" si="51"/>
        <v>119</v>
      </c>
      <c r="AL68">
        <f t="shared" si="64"/>
        <v>119</v>
      </c>
      <c r="AM68">
        <f t="shared" si="52"/>
        <v>200</v>
      </c>
      <c r="AN68" s="7">
        <f t="shared" si="27"/>
        <v>1</v>
      </c>
      <c r="AO68">
        <f t="shared" si="65"/>
        <v>75.75</v>
      </c>
      <c r="AP68">
        <f t="shared" si="66"/>
        <v>13.7</v>
      </c>
      <c r="AQ68">
        <f t="shared" si="67"/>
        <v>1.038</v>
      </c>
      <c r="AR68">
        <f t="shared" si="53"/>
        <v>3</v>
      </c>
      <c r="AS68">
        <f t="shared" si="68"/>
        <v>139.39134806863922</v>
      </c>
      <c r="AT68">
        <f t="shared" si="69"/>
        <v>106.21076803552296</v>
      </c>
      <c r="AU68">
        <f t="shared" si="70"/>
        <v>198.6</v>
      </c>
      <c r="AV68">
        <f t="shared" si="54"/>
        <v>50</v>
      </c>
      <c r="AW68">
        <f t="shared" si="71"/>
        <v>1</v>
      </c>
      <c r="AX68" s="7">
        <f t="shared" si="30"/>
        <v>420.75</v>
      </c>
      <c r="AY68">
        <f t="shared" si="31"/>
        <v>476.85</v>
      </c>
      <c r="AZ68">
        <f t="shared" si="55"/>
        <v>288</v>
      </c>
      <c r="BA68">
        <f t="shared" si="21"/>
        <v>1</v>
      </c>
      <c r="BB68" s="4" t="str">
        <f t="shared" si="72"/>
        <v>Not OK</v>
      </c>
      <c r="BC68" s="7">
        <v>7.3</v>
      </c>
      <c r="BD68">
        <f t="shared" si="73"/>
        <v>1000</v>
      </c>
      <c r="BE68">
        <f t="shared" si="32"/>
        <v>5.4</v>
      </c>
      <c r="BF68">
        <f t="shared" si="24"/>
        <v>185.18518518518516</v>
      </c>
    </row>
    <row r="69" spans="1:58">
      <c r="A69" s="7">
        <v>60</v>
      </c>
      <c r="B69" s="7" t="s">
        <v>70</v>
      </c>
      <c r="C69" s="7">
        <v>12.6</v>
      </c>
      <c r="D69" s="7">
        <f t="shared" ref="D69:D84" si="74">2*E69</f>
        <v>3220</v>
      </c>
      <c r="E69" s="7">
        <v>1610</v>
      </c>
      <c r="F69" s="7">
        <v>22.2</v>
      </c>
      <c r="G69" s="7">
        <v>862000</v>
      </c>
      <c r="H69" s="7">
        <v>16900</v>
      </c>
      <c r="I69" s="7">
        <v>23.1</v>
      </c>
      <c r="J69" s="7">
        <v>18.899999999999999</v>
      </c>
      <c r="K69" s="7">
        <v>30500</v>
      </c>
      <c r="L69" s="7">
        <v>10.6</v>
      </c>
      <c r="M69" s="7">
        <f t="shared" si="48"/>
        <v>2913296.1999999997</v>
      </c>
      <c r="N69" s="7">
        <v>537000</v>
      </c>
      <c r="O69" s="7">
        <v>12100</v>
      </c>
      <c r="P69" s="7">
        <f t="shared" ref="P69:P132" si="75">ROUND((M69/D69)^0.5,2)</f>
        <v>30.08</v>
      </c>
      <c r="Q69" s="7">
        <v>18.2</v>
      </c>
      <c r="R69" s="2">
        <v>18.899999999999999</v>
      </c>
      <c r="S69" s="7">
        <v>22000</v>
      </c>
      <c r="T69" s="5">
        <v>10.6</v>
      </c>
      <c r="U69" s="7">
        <v>13.1</v>
      </c>
      <c r="V69" s="7">
        <v>0.66600000000000004</v>
      </c>
      <c r="W69" s="2">
        <v>63.5</v>
      </c>
      <c r="X69" s="2">
        <v>76.2</v>
      </c>
      <c r="Y69" s="2">
        <v>12.7</v>
      </c>
      <c r="Z69">
        <f t="shared" si="58"/>
        <v>3220</v>
      </c>
      <c r="AA69">
        <f t="shared" si="25"/>
        <v>1279.99872</v>
      </c>
      <c r="AB69">
        <f t="shared" ref="AB69:AB85" si="76">IF(Z69&gt;AA69,1,0)</f>
        <v>1</v>
      </c>
      <c r="AC69">
        <f t="shared" ref="AC69:AC85" si="77">ROUND(MAX(X69,W69)/Y69,2)</f>
        <v>6</v>
      </c>
      <c r="AD69">
        <v>12.7</v>
      </c>
      <c r="AE69">
        <f t="shared" ref="AE69:AE85" si="78">IF(AC69&gt;AD69,0,1)</f>
        <v>1</v>
      </c>
      <c r="AF69">
        <f t="shared" si="62"/>
        <v>63.5</v>
      </c>
      <c r="AG69">
        <v>50</v>
      </c>
      <c r="AH69">
        <f t="shared" ref="AH69:AH85" si="79">IF(AF69&gt;AG69,1,0)</f>
        <v>1</v>
      </c>
      <c r="AI69">
        <f t="shared" si="49"/>
        <v>121</v>
      </c>
      <c r="AJ69">
        <f t="shared" si="50"/>
        <v>93</v>
      </c>
      <c r="AK69">
        <f t="shared" si="51"/>
        <v>114</v>
      </c>
      <c r="AL69">
        <f t="shared" ref="AL69:AL85" si="80">MAX(AI69,AK69)</f>
        <v>121</v>
      </c>
      <c r="AM69">
        <f t="shared" si="52"/>
        <v>200</v>
      </c>
      <c r="AN69" s="7">
        <f t="shared" si="27"/>
        <v>1</v>
      </c>
      <c r="AO69">
        <f t="shared" ref="AO69:AO85" si="81">0.75*MAX(AI69,AJ69)</f>
        <v>90.75</v>
      </c>
      <c r="AP69">
        <f t="shared" ref="AP69:AP85" si="82">U69</f>
        <v>13.1</v>
      </c>
      <c r="AQ69">
        <f t="shared" ref="AQ69:AQ85" si="83">ROUND((AO69*AP69)/1000,3)</f>
        <v>1.1890000000000001</v>
      </c>
      <c r="AR69">
        <f t="shared" si="53"/>
        <v>3</v>
      </c>
      <c r="AS69">
        <f t="shared" ref="AS69:AS85" si="84">1973920.88/(AL69^2)</f>
        <v>134.82145208660609</v>
      </c>
      <c r="AT69">
        <f t="shared" ref="AT69:AT85" si="85">IF(AL69&gt;133,0.877*AS69,250*0.658^(250/AS69))*0.9</f>
        <v>103.54234791411849</v>
      </c>
      <c r="AU69">
        <f t="shared" ref="AU69:AU85" si="86">ROUND((AT69*D69)/1000,1)</f>
        <v>333.4</v>
      </c>
      <c r="AV69">
        <f t="shared" si="54"/>
        <v>50</v>
      </c>
      <c r="AW69">
        <f t="shared" ref="AW69:AW85" si="87">IF(AU69&lt;AV69,0,1)</f>
        <v>1</v>
      </c>
      <c r="AX69" s="7">
        <f t="shared" si="30"/>
        <v>724.5</v>
      </c>
      <c r="AY69">
        <f t="shared" si="31"/>
        <v>821.1</v>
      </c>
      <c r="AZ69">
        <f t="shared" si="55"/>
        <v>288</v>
      </c>
      <c r="BA69">
        <f t="shared" si="21"/>
        <v>1</v>
      </c>
      <c r="BB69" s="4" t="str">
        <f t="shared" ref="BB69:BB85" si="88">IF(SUM(AB69+AE69+AH69+AN69+AW69+BA69)=6,"OK","Not OK")</f>
        <v>OK</v>
      </c>
      <c r="BC69" s="7">
        <v>12.6</v>
      </c>
      <c r="BD69">
        <f t="shared" si="73"/>
        <v>12.6</v>
      </c>
      <c r="BE69">
        <f t="shared" si="32"/>
        <v>5.4</v>
      </c>
      <c r="BF69">
        <f t="shared" si="24"/>
        <v>2.333333333333333</v>
      </c>
    </row>
    <row r="70" spans="1:58">
      <c r="A70" s="7">
        <v>61</v>
      </c>
      <c r="B70" s="7" t="s">
        <v>71</v>
      </c>
      <c r="C70" s="7">
        <v>11.3</v>
      </c>
      <c r="D70" s="7">
        <f t="shared" si="74"/>
        <v>2860</v>
      </c>
      <c r="E70" s="7">
        <v>1430</v>
      </c>
      <c r="F70" s="7">
        <v>20.7</v>
      </c>
      <c r="G70" s="7">
        <v>778000</v>
      </c>
      <c r="H70" s="7">
        <v>15100</v>
      </c>
      <c r="I70" s="7">
        <v>23.3</v>
      </c>
      <c r="J70" s="7">
        <v>18.399999999999999</v>
      </c>
      <c r="K70" s="7">
        <v>27200</v>
      </c>
      <c r="L70" s="7">
        <v>9.4</v>
      </c>
      <c r="M70" s="7">
        <f t="shared" si="48"/>
        <v>2540021.5999999996</v>
      </c>
      <c r="N70" s="7">
        <v>487000</v>
      </c>
      <c r="O70" s="7">
        <v>10700</v>
      </c>
      <c r="P70" s="7">
        <f t="shared" si="75"/>
        <v>29.8</v>
      </c>
      <c r="Q70" s="7">
        <v>18.399999999999999</v>
      </c>
      <c r="R70" s="2">
        <v>18.399999999999999</v>
      </c>
      <c r="S70" s="7">
        <v>19500</v>
      </c>
      <c r="T70" s="8">
        <v>9.4</v>
      </c>
      <c r="U70" s="7">
        <v>13.1</v>
      </c>
      <c r="V70" s="7">
        <v>0.67100000000000004</v>
      </c>
      <c r="W70" s="2">
        <v>63.5</v>
      </c>
      <c r="X70" s="2">
        <v>76.2</v>
      </c>
      <c r="Y70" s="2">
        <v>11.1</v>
      </c>
      <c r="Z70">
        <f t="shared" si="58"/>
        <v>2860</v>
      </c>
      <c r="AA70">
        <f t="shared" si="25"/>
        <v>1279.99872</v>
      </c>
      <c r="AB70">
        <f t="shared" si="76"/>
        <v>1</v>
      </c>
      <c r="AC70">
        <f t="shared" si="77"/>
        <v>6.86</v>
      </c>
      <c r="AD70">
        <v>12.7</v>
      </c>
      <c r="AE70">
        <f t="shared" si="78"/>
        <v>1</v>
      </c>
      <c r="AF70">
        <f t="shared" si="62"/>
        <v>63.5</v>
      </c>
      <c r="AG70">
        <v>50</v>
      </c>
      <c r="AH70">
        <f t="shared" si="79"/>
        <v>1</v>
      </c>
      <c r="AI70">
        <f t="shared" si="49"/>
        <v>120</v>
      </c>
      <c r="AJ70">
        <f t="shared" si="50"/>
        <v>94</v>
      </c>
      <c r="AK70">
        <f t="shared" si="51"/>
        <v>115</v>
      </c>
      <c r="AL70">
        <f t="shared" si="80"/>
        <v>120</v>
      </c>
      <c r="AM70">
        <f t="shared" si="52"/>
        <v>200</v>
      </c>
      <c r="AN70" s="7">
        <f t="shared" si="27"/>
        <v>1</v>
      </c>
      <c r="AO70">
        <f t="shared" si="81"/>
        <v>90</v>
      </c>
      <c r="AP70">
        <f t="shared" si="82"/>
        <v>13.1</v>
      </c>
      <c r="AQ70">
        <f t="shared" si="83"/>
        <v>1.179</v>
      </c>
      <c r="AR70">
        <f t="shared" si="53"/>
        <v>3</v>
      </c>
      <c r="AS70">
        <f t="shared" si="84"/>
        <v>137.07783888888889</v>
      </c>
      <c r="AT70">
        <f t="shared" si="85"/>
        <v>104.8736301148936</v>
      </c>
      <c r="AU70">
        <f t="shared" si="86"/>
        <v>299.89999999999998</v>
      </c>
      <c r="AV70">
        <f t="shared" si="54"/>
        <v>50</v>
      </c>
      <c r="AW70">
        <f t="shared" si="87"/>
        <v>1</v>
      </c>
      <c r="AX70" s="7">
        <f t="shared" si="30"/>
        <v>643.5</v>
      </c>
      <c r="AY70">
        <f t="shared" si="31"/>
        <v>729.3</v>
      </c>
      <c r="AZ70">
        <f t="shared" si="55"/>
        <v>288</v>
      </c>
      <c r="BA70">
        <f t="shared" si="21"/>
        <v>1</v>
      </c>
      <c r="BB70" s="4" t="str">
        <f t="shared" si="88"/>
        <v>OK</v>
      </c>
      <c r="BC70" s="7">
        <v>11.3</v>
      </c>
      <c r="BD70">
        <f t="shared" si="73"/>
        <v>11.3</v>
      </c>
      <c r="BE70">
        <f t="shared" si="32"/>
        <v>5.4</v>
      </c>
      <c r="BF70">
        <f t="shared" si="24"/>
        <v>2.0925925925925926</v>
      </c>
    </row>
    <row r="71" spans="1:58">
      <c r="A71" s="7">
        <v>62</v>
      </c>
      <c r="B71" s="7" t="s">
        <v>72</v>
      </c>
      <c r="C71" s="7">
        <v>9.8000000000000007</v>
      </c>
      <c r="D71" s="7">
        <f t="shared" si="74"/>
        <v>2500</v>
      </c>
      <c r="E71" s="7">
        <v>1250</v>
      </c>
      <c r="F71" s="7">
        <v>19.100000000000001</v>
      </c>
      <c r="G71" s="7">
        <v>687000.00000000012</v>
      </c>
      <c r="H71" s="7">
        <v>13200</v>
      </c>
      <c r="I71" s="7">
        <v>23.5</v>
      </c>
      <c r="J71" s="7">
        <v>17.8</v>
      </c>
      <c r="K71" s="7">
        <v>23800</v>
      </c>
      <c r="L71" s="7">
        <v>8.18</v>
      </c>
      <c r="M71" s="7">
        <f t="shared" si="48"/>
        <v>2157600</v>
      </c>
      <c r="N71" s="7">
        <v>429000</v>
      </c>
      <c r="O71" s="7">
        <v>9390</v>
      </c>
      <c r="P71" s="7">
        <f t="shared" si="75"/>
        <v>29.38</v>
      </c>
      <c r="Q71" s="7">
        <v>18.600000000000001</v>
      </c>
      <c r="R71" s="2">
        <v>17.8</v>
      </c>
      <c r="S71" s="7">
        <v>16900</v>
      </c>
      <c r="T71" s="5">
        <v>8.18</v>
      </c>
      <c r="U71" s="7">
        <v>13.1</v>
      </c>
      <c r="V71" s="7">
        <v>0.67500000000000004</v>
      </c>
      <c r="W71" s="2">
        <v>63.5</v>
      </c>
      <c r="X71" s="2">
        <v>76.2</v>
      </c>
      <c r="Y71" s="3">
        <v>9.5299999999999994</v>
      </c>
      <c r="Z71">
        <f t="shared" si="58"/>
        <v>2500</v>
      </c>
      <c r="AA71">
        <f t="shared" si="25"/>
        <v>1279.99872</v>
      </c>
      <c r="AB71">
        <f t="shared" si="76"/>
        <v>1</v>
      </c>
      <c r="AC71">
        <f t="shared" si="77"/>
        <v>8</v>
      </c>
      <c r="AD71">
        <v>12.7</v>
      </c>
      <c r="AE71">
        <f t="shared" si="78"/>
        <v>1</v>
      </c>
      <c r="AF71">
        <f t="shared" si="62"/>
        <v>63.5</v>
      </c>
      <c r="AG71">
        <v>50</v>
      </c>
      <c r="AH71">
        <f t="shared" si="79"/>
        <v>1</v>
      </c>
      <c r="AI71">
        <f t="shared" si="49"/>
        <v>119</v>
      </c>
      <c r="AJ71">
        <f t="shared" si="50"/>
        <v>95</v>
      </c>
      <c r="AK71">
        <f t="shared" si="51"/>
        <v>115</v>
      </c>
      <c r="AL71">
        <f t="shared" si="80"/>
        <v>119</v>
      </c>
      <c r="AM71">
        <f t="shared" si="52"/>
        <v>200</v>
      </c>
      <c r="AN71" s="7">
        <f t="shared" si="27"/>
        <v>1</v>
      </c>
      <c r="AO71">
        <f t="shared" si="81"/>
        <v>89.25</v>
      </c>
      <c r="AP71">
        <f t="shared" si="82"/>
        <v>13.1</v>
      </c>
      <c r="AQ71">
        <f t="shared" si="83"/>
        <v>1.169</v>
      </c>
      <c r="AR71">
        <f t="shared" si="53"/>
        <v>3</v>
      </c>
      <c r="AS71">
        <f t="shared" si="84"/>
        <v>139.39134806863922</v>
      </c>
      <c r="AT71">
        <f t="shared" si="85"/>
        <v>106.21076803552296</v>
      </c>
      <c r="AU71">
        <f t="shared" si="86"/>
        <v>265.5</v>
      </c>
      <c r="AV71">
        <f t="shared" si="54"/>
        <v>50</v>
      </c>
      <c r="AW71">
        <f t="shared" si="87"/>
        <v>1</v>
      </c>
      <c r="AX71" s="7">
        <f t="shared" si="30"/>
        <v>562.5</v>
      </c>
      <c r="AY71">
        <f t="shared" si="31"/>
        <v>637.5</v>
      </c>
      <c r="AZ71">
        <f t="shared" si="55"/>
        <v>288</v>
      </c>
      <c r="BA71">
        <f t="shared" si="21"/>
        <v>1</v>
      </c>
      <c r="BB71" s="4" t="str">
        <f t="shared" si="88"/>
        <v>OK</v>
      </c>
      <c r="BC71" s="7">
        <v>9.8000000000000007</v>
      </c>
      <c r="BD71">
        <f t="shared" si="73"/>
        <v>9.8000000000000007</v>
      </c>
      <c r="BE71">
        <f t="shared" si="32"/>
        <v>5.4</v>
      </c>
      <c r="BF71">
        <f t="shared" si="24"/>
        <v>1.8148148148148149</v>
      </c>
    </row>
    <row r="72" spans="1:58">
      <c r="A72" s="7">
        <v>63</v>
      </c>
      <c r="B72" s="7" t="s">
        <v>73</v>
      </c>
      <c r="C72" s="7">
        <v>8.3000000000000007</v>
      </c>
      <c r="D72" s="7">
        <f t="shared" si="74"/>
        <v>2100</v>
      </c>
      <c r="E72" s="7">
        <v>1050</v>
      </c>
      <c r="F72" s="7">
        <v>17.5</v>
      </c>
      <c r="G72" s="7">
        <v>587000</v>
      </c>
      <c r="H72" s="7">
        <v>11200</v>
      </c>
      <c r="I72" s="7">
        <v>23.7</v>
      </c>
      <c r="J72" s="7">
        <v>17.2</v>
      </c>
      <c r="K72" s="7">
        <v>20200</v>
      </c>
      <c r="L72" s="7">
        <v>6.91</v>
      </c>
      <c r="M72" s="7">
        <f t="shared" si="48"/>
        <v>1774964</v>
      </c>
      <c r="N72" s="7">
        <v>370000</v>
      </c>
      <c r="O72" s="7">
        <v>7980</v>
      </c>
      <c r="P72" s="7">
        <f t="shared" si="75"/>
        <v>29.07</v>
      </c>
      <c r="Q72" s="7">
        <v>18.8</v>
      </c>
      <c r="R72" s="2">
        <v>17.2</v>
      </c>
      <c r="S72" s="7">
        <v>14300</v>
      </c>
      <c r="T72" s="5">
        <v>6.91</v>
      </c>
      <c r="U72" s="7">
        <v>13.2</v>
      </c>
      <c r="V72" s="7">
        <v>0.67900000000000005</v>
      </c>
      <c r="W72" s="2">
        <v>63.5</v>
      </c>
      <c r="X72" s="2">
        <v>76.2</v>
      </c>
      <c r="Y72" s="3">
        <v>7.94</v>
      </c>
      <c r="Z72">
        <f t="shared" si="58"/>
        <v>2100</v>
      </c>
      <c r="AA72">
        <f t="shared" si="25"/>
        <v>1279.99872</v>
      </c>
      <c r="AB72">
        <f t="shared" si="76"/>
        <v>1</v>
      </c>
      <c r="AC72">
        <f t="shared" si="77"/>
        <v>9.6</v>
      </c>
      <c r="AD72">
        <v>12.7</v>
      </c>
      <c r="AE72">
        <f t="shared" si="78"/>
        <v>1</v>
      </c>
      <c r="AF72">
        <f t="shared" si="62"/>
        <v>63.5</v>
      </c>
      <c r="AG72">
        <v>50</v>
      </c>
      <c r="AH72">
        <f t="shared" si="79"/>
        <v>1</v>
      </c>
      <c r="AI72">
        <f t="shared" si="49"/>
        <v>118</v>
      </c>
      <c r="AJ72">
        <f t="shared" si="50"/>
        <v>96</v>
      </c>
      <c r="AK72">
        <f t="shared" si="51"/>
        <v>116</v>
      </c>
      <c r="AL72">
        <f t="shared" si="80"/>
        <v>118</v>
      </c>
      <c r="AM72">
        <f t="shared" si="52"/>
        <v>200</v>
      </c>
      <c r="AN72" s="7">
        <f t="shared" si="27"/>
        <v>1</v>
      </c>
      <c r="AO72">
        <f t="shared" si="81"/>
        <v>88.5</v>
      </c>
      <c r="AP72">
        <f t="shared" si="82"/>
        <v>13.2</v>
      </c>
      <c r="AQ72">
        <f t="shared" si="83"/>
        <v>1.1679999999999999</v>
      </c>
      <c r="AR72">
        <f t="shared" si="53"/>
        <v>3</v>
      </c>
      <c r="AS72">
        <f t="shared" si="84"/>
        <v>141.76392415972421</v>
      </c>
      <c r="AT72">
        <f t="shared" si="85"/>
        <v>107.55355101719317</v>
      </c>
      <c r="AU72">
        <f t="shared" si="86"/>
        <v>225.9</v>
      </c>
      <c r="AV72">
        <f t="shared" si="54"/>
        <v>50</v>
      </c>
      <c r="AW72">
        <f t="shared" si="87"/>
        <v>1</v>
      </c>
      <c r="AX72" s="7">
        <f t="shared" si="30"/>
        <v>472.5</v>
      </c>
      <c r="AY72">
        <f t="shared" si="31"/>
        <v>535.5</v>
      </c>
      <c r="AZ72">
        <f t="shared" si="55"/>
        <v>288</v>
      </c>
      <c r="BA72">
        <f t="shared" si="21"/>
        <v>1</v>
      </c>
      <c r="BB72" s="4" t="str">
        <f t="shared" si="88"/>
        <v>OK</v>
      </c>
      <c r="BC72" s="7">
        <v>8.3000000000000007</v>
      </c>
      <c r="BD72">
        <f t="shared" si="73"/>
        <v>8.3000000000000007</v>
      </c>
      <c r="BE72">
        <f t="shared" si="32"/>
        <v>5.4</v>
      </c>
      <c r="BF72">
        <f t="shared" si="24"/>
        <v>1.537037037037037</v>
      </c>
    </row>
    <row r="73" spans="1:58">
      <c r="A73" s="7">
        <v>64</v>
      </c>
      <c r="B73" s="7" t="s">
        <v>74</v>
      </c>
      <c r="C73" s="7">
        <v>6.7</v>
      </c>
      <c r="D73" s="7">
        <f t="shared" si="74"/>
        <v>1704</v>
      </c>
      <c r="E73" s="7">
        <v>852</v>
      </c>
      <c r="F73" s="7">
        <v>15.9</v>
      </c>
      <c r="G73" s="7">
        <v>483000</v>
      </c>
      <c r="H73" s="7">
        <v>9090</v>
      </c>
      <c r="I73" s="7">
        <v>23.9</v>
      </c>
      <c r="J73" s="7">
        <v>16.600000000000001</v>
      </c>
      <c r="K73" s="7">
        <v>16400</v>
      </c>
      <c r="L73" s="7">
        <v>5.59</v>
      </c>
      <c r="M73" s="7">
        <f t="shared" si="48"/>
        <v>1407018.2400000002</v>
      </c>
      <c r="N73" s="7">
        <v>306000</v>
      </c>
      <c r="O73" s="7">
        <v>6510</v>
      </c>
      <c r="P73" s="7">
        <f t="shared" si="75"/>
        <v>28.74</v>
      </c>
      <c r="Q73" s="7">
        <v>18.899999999999999</v>
      </c>
      <c r="R73" s="2">
        <v>16.600000000000001</v>
      </c>
      <c r="S73" s="7">
        <v>11600</v>
      </c>
      <c r="T73" s="5">
        <v>5.59</v>
      </c>
      <c r="U73" s="7">
        <v>13.2</v>
      </c>
      <c r="V73" s="7">
        <v>0.68300000000000005</v>
      </c>
      <c r="W73" s="2">
        <v>63.5</v>
      </c>
      <c r="X73" s="2">
        <v>76.2</v>
      </c>
      <c r="Y73" s="3">
        <v>6.35</v>
      </c>
      <c r="Z73">
        <f t="shared" si="58"/>
        <v>1704</v>
      </c>
      <c r="AA73">
        <f t="shared" si="25"/>
        <v>1279.99872</v>
      </c>
      <c r="AB73">
        <f t="shared" si="76"/>
        <v>1</v>
      </c>
      <c r="AC73">
        <f t="shared" si="77"/>
        <v>12</v>
      </c>
      <c r="AD73">
        <v>12.7</v>
      </c>
      <c r="AE73">
        <f t="shared" si="78"/>
        <v>1</v>
      </c>
      <c r="AF73">
        <f t="shared" si="62"/>
        <v>63.5</v>
      </c>
      <c r="AG73">
        <v>50</v>
      </c>
      <c r="AH73">
        <f t="shared" si="79"/>
        <v>1</v>
      </c>
      <c r="AI73">
        <f t="shared" si="49"/>
        <v>117</v>
      </c>
      <c r="AJ73">
        <f t="shared" si="50"/>
        <v>97</v>
      </c>
      <c r="AK73">
        <f t="shared" si="51"/>
        <v>117</v>
      </c>
      <c r="AL73">
        <f t="shared" si="80"/>
        <v>117</v>
      </c>
      <c r="AM73">
        <f t="shared" si="52"/>
        <v>200</v>
      </c>
      <c r="AN73" s="7">
        <f t="shared" si="27"/>
        <v>1</v>
      </c>
      <c r="AO73">
        <f t="shared" si="81"/>
        <v>87.75</v>
      </c>
      <c r="AP73">
        <f t="shared" si="82"/>
        <v>13.2</v>
      </c>
      <c r="AQ73">
        <f t="shared" si="83"/>
        <v>1.1579999999999999</v>
      </c>
      <c r="AR73">
        <f t="shared" si="53"/>
        <v>3</v>
      </c>
      <c r="AS73">
        <f t="shared" si="84"/>
        <v>144.19759514939003</v>
      </c>
      <c r="AT73">
        <f t="shared" si="85"/>
        <v>108.90176391984242</v>
      </c>
      <c r="AU73">
        <f t="shared" si="86"/>
        <v>185.6</v>
      </c>
      <c r="AV73">
        <f t="shared" si="54"/>
        <v>50</v>
      </c>
      <c r="AW73">
        <f t="shared" si="87"/>
        <v>1</v>
      </c>
      <c r="AX73" s="7">
        <f t="shared" si="30"/>
        <v>383.4</v>
      </c>
      <c r="AY73">
        <f t="shared" si="31"/>
        <v>434.52</v>
      </c>
      <c r="AZ73">
        <f t="shared" si="55"/>
        <v>288</v>
      </c>
      <c r="BA73">
        <f t="shared" si="21"/>
        <v>1</v>
      </c>
      <c r="BB73" s="4" t="str">
        <f t="shared" si="88"/>
        <v>OK</v>
      </c>
      <c r="BC73" s="7">
        <v>6.7</v>
      </c>
      <c r="BD73">
        <f t="shared" si="73"/>
        <v>6.7</v>
      </c>
      <c r="BE73">
        <f t="shared" si="32"/>
        <v>5.4</v>
      </c>
      <c r="BF73">
        <f t="shared" si="24"/>
        <v>1.2407407407407407</v>
      </c>
    </row>
    <row r="74" spans="1:58">
      <c r="A74" s="7">
        <v>65</v>
      </c>
      <c r="B74" s="7" t="s">
        <v>75</v>
      </c>
      <c r="C74" s="7">
        <v>5.0999999999999996</v>
      </c>
      <c r="D74" s="7">
        <f t="shared" si="74"/>
        <v>1290</v>
      </c>
      <c r="E74" s="7">
        <v>645</v>
      </c>
      <c r="F74" s="7">
        <v>14.3</v>
      </c>
      <c r="G74" s="7">
        <v>374000</v>
      </c>
      <c r="H74" s="7">
        <v>6930</v>
      </c>
      <c r="I74" s="7">
        <v>24.1</v>
      </c>
      <c r="J74" s="7">
        <v>15.9</v>
      </c>
      <c r="K74" s="7">
        <v>12500</v>
      </c>
      <c r="L74" s="7">
        <v>4.24</v>
      </c>
      <c r="M74" s="7">
        <f t="shared" ref="M74:M85" si="89">(2*N74)+(2*E74*(0.5*$B$5+R74)^2)</f>
        <v>1035484.8999999999</v>
      </c>
      <c r="N74" s="7">
        <v>236000</v>
      </c>
      <c r="O74" s="7">
        <v>4970</v>
      </c>
      <c r="P74" s="7">
        <f t="shared" si="75"/>
        <v>28.33</v>
      </c>
      <c r="Q74" s="7">
        <v>19.100000000000001</v>
      </c>
      <c r="R74" s="2">
        <v>15.9</v>
      </c>
      <c r="S74" s="7">
        <v>8780</v>
      </c>
      <c r="T74" s="5">
        <v>4.24</v>
      </c>
      <c r="U74" s="7">
        <v>13.2</v>
      </c>
      <c r="V74" s="7">
        <v>0.68700000000000006</v>
      </c>
      <c r="W74" s="2">
        <v>63.5</v>
      </c>
      <c r="X74" s="2">
        <v>76.2</v>
      </c>
      <c r="Y74" s="3">
        <v>4.76</v>
      </c>
      <c r="Z74">
        <f t="shared" si="58"/>
        <v>1290</v>
      </c>
      <c r="AA74">
        <f t="shared" si="25"/>
        <v>1279.99872</v>
      </c>
      <c r="AB74">
        <f t="shared" si="76"/>
        <v>1</v>
      </c>
      <c r="AC74">
        <f t="shared" si="77"/>
        <v>16.010000000000002</v>
      </c>
      <c r="AD74">
        <v>12.7</v>
      </c>
      <c r="AE74">
        <f t="shared" si="78"/>
        <v>0</v>
      </c>
      <c r="AF74">
        <f t="shared" si="62"/>
        <v>63.5</v>
      </c>
      <c r="AG74">
        <v>50</v>
      </c>
      <c r="AH74">
        <f t="shared" si="79"/>
        <v>1</v>
      </c>
      <c r="AI74">
        <f t="shared" ref="AI74:AI85" si="90">ROUND(($B$2*1000/I74),0)</f>
        <v>116</v>
      </c>
      <c r="AJ74">
        <f t="shared" ref="AJ74:AJ85" si="91">ROUND(($B$2*1000/P74),0)</f>
        <v>99</v>
      </c>
      <c r="AK74">
        <f t="shared" ref="AK74:AK85" si="92">ROUND((((($B$2*1000)/3-75)/U74)^2+(AJ74)^2)^0.5,0)</f>
        <v>118</v>
      </c>
      <c r="AL74">
        <f t="shared" si="80"/>
        <v>118</v>
      </c>
      <c r="AM74">
        <f t="shared" ref="AM74:AM137" si="93">IF($B$6=2,300,200)</f>
        <v>200</v>
      </c>
      <c r="AN74" s="7">
        <f t="shared" si="27"/>
        <v>1</v>
      </c>
      <c r="AO74">
        <f t="shared" si="81"/>
        <v>87</v>
      </c>
      <c r="AP74">
        <f t="shared" si="82"/>
        <v>13.2</v>
      </c>
      <c r="AQ74">
        <f t="shared" si="83"/>
        <v>1.1479999999999999</v>
      </c>
      <c r="AR74">
        <f t="shared" ref="AR74:AR85" si="94">ROUND(((($B$2*1000)/(AQ74*1000+75))+0.5),0)</f>
        <v>3</v>
      </c>
      <c r="AS74">
        <f t="shared" si="84"/>
        <v>141.76392415972421</v>
      </c>
      <c r="AT74">
        <f t="shared" si="85"/>
        <v>107.55355101719317</v>
      </c>
      <c r="AU74">
        <f t="shared" si="86"/>
        <v>138.69999999999999</v>
      </c>
      <c r="AV74">
        <f t="shared" ref="AV74:AV137" si="95">$B$3</f>
        <v>50</v>
      </c>
      <c r="AW74">
        <f t="shared" si="87"/>
        <v>1</v>
      </c>
      <c r="AX74" s="7">
        <f t="shared" si="30"/>
        <v>290.25</v>
      </c>
      <c r="AY74">
        <f t="shared" si="31"/>
        <v>328.95</v>
      </c>
      <c r="AZ74">
        <f t="shared" ref="AZ74:AZ137" si="96">$B$4</f>
        <v>288</v>
      </c>
      <c r="BA74">
        <f t="shared" ref="BA74:BA136" si="97">IF(AZ74&lt;MIN(AX74,AY74),1,0)</f>
        <v>1</v>
      </c>
      <c r="BB74" s="4" t="str">
        <f t="shared" si="88"/>
        <v>Not OK</v>
      </c>
      <c r="BC74" s="7">
        <v>5.0999999999999996</v>
      </c>
      <c r="BD74">
        <f t="shared" si="73"/>
        <v>1000</v>
      </c>
      <c r="BE74">
        <f t="shared" si="32"/>
        <v>5.4</v>
      </c>
      <c r="BF74">
        <f t="shared" si="24"/>
        <v>185.18518518518516</v>
      </c>
    </row>
    <row r="75" spans="1:58">
      <c r="A75" s="7">
        <v>66</v>
      </c>
      <c r="B75" s="7" t="s">
        <v>76</v>
      </c>
      <c r="C75" s="7">
        <v>11.5</v>
      </c>
      <c r="D75" s="7">
        <f t="shared" si="74"/>
        <v>2920</v>
      </c>
      <c r="E75" s="7">
        <v>1460</v>
      </c>
      <c r="F75" s="7">
        <v>20.7</v>
      </c>
      <c r="G75" s="7">
        <v>799000</v>
      </c>
      <c r="H75" s="7">
        <v>16400</v>
      </c>
      <c r="I75" s="7">
        <v>23.4</v>
      </c>
      <c r="J75" s="7">
        <v>14.7</v>
      </c>
      <c r="K75" s="7">
        <v>29200</v>
      </c>
      <c r="L75" s="7">
        <v>9.58</v>
      </c>
      <c r="M75" s="7">
        <f t="shared" si="89"/>
        <v>1689222.7999999998</v>
      </c>
      <c r="N75" s="7">
        <v>278000.00000000006</v>
      </c>
      <c r="O75" s="7">
        <v>7700</v>
      </c>
      <c r="P75" s="7">
        <f t="shared" si="75"/>
        <v>24.05</v>
      </c>
      <c r="Q75" s="7">
        <v>13.8</v>
      </c>
      <c r="R75" s="2">
        <v>14.7</v>
      </c>
      <c r="S75" s="7">
        <v>14500</v>
      </c>
      <c r="T75" s="5">
        <v>9.58</v>
      </c>
      <c r="U75" s="7">
        <v>10.8</v>
      </c>
      <c r="V75" s="7">
        <v>0.41299999999999998</v>
      </c>
      <c r="W75" s="2">
        <v>50.8</v>
      </c>
      <c r="X75" s="2">
        <v>76.2</v>
      </c>
      <c r="Y75" s="2">
        <v>12.7</v>
      </c>
      <c r="Z75">
        <f t="shared" si="58"/>
        <v>2920</v>
      </c>
      <c r="AA75">
        <f t="shared" ref="AA75:AA137" si="98">IF($B$6=2,4.44444*$B$4,IF($B$6=3,4.44444*$B$4,0))</f>
        <v>1279.99872</v>
      </c>
      <c r="AB75">
        <f t="shared" si="76"/>
        <v>1</v>
      </c>
      <c r="AC75">
        <f t="shared" si="77"/>
        <v>6</v>
      </c>
      <c r="AD75">
        <v>12.7</v>
      </c>
      <c r="AE75">
        <f t="shared" si="78"/>
        <v>1</v>
      </c>
      <c r="AF75">
        <f t="shared" si="62"/>
        <v>50.8</v>
      </c>
      <c r="AG75">
        <v>50</v>
      </c>
      <c r="AH75">
        <f t="shared" si="79"/>
        <v>1</v>
      </c>
      <c r="AI75">
        <f t="shared" si="90"/>
        <v>120</v>
      </c>
      <c r="AJ75">
        <f t="shared" si="91"/>
        <v>116</v>
      </c>
      <c r="AK75">
        <f t="shared" si="92"/>
        <v>141</v>
      </c>
      <c r="AL75">
        <f t="shared" si="80"/>
        <v>141</v>
      </c>
      <c r="AM75">
        <f t="shared" si="93"/>
        <v>200</v>
      </c>
      <c r="AN75" s="7">
        <f t="shared" ref="AN75:AN85" si="99">IF(AL75&lt;AM75,1,0)</f>
        <v>1</v>
      </c>
      <c r="AO75">
        <f t="shared" si="81"/>
        <v>90</v>
      </c>
      <c r="AP75">
        <f t="shared" si="82"/>
        <v>10.8</v>
      </c>
      <c r="AQ75">
        <f t="shared" si="83"/>
        <v>0.97199999999999998</v>
      </c>
      <c r="AR75">
        <f t="shared" si="94"/>
        <v>3</v>
      </c>
      <c r="AS75">
        <f t="shared" si="84"/>
        <v>99.286800462753376</v>
      </c>
      <c r="AT75">
        <f t="shared" si="85"/>
        <v>78.367071605251255</v>
      </c>
      <c r="AU75">
        <f t="shared" si="86"/>
        <v>228.8</v>
      </c>
      <c r="AV75">
        <f t="shared" si="95"/>
        <v>50</v>
      </c>
      <c r="AW75">
        <f t="shared" si="87"/>
        <v>1</v>
      </c>
      <c r="AX75" s="7">
        <f t="shared" ref="AX75:AX137" si="100">ROUND(0.225*D75,2)</f>
        <v>657</v>
      </c>
      <c r="AY75">
        <f t="shared" ref="AY75:AY137" si="101">ROUND(0.255*D75,2)</f>
        <v>744.6</v>
      </c>
      <c r="AZ75">
        <f t="shared" si="96"/>
        <v>288</v>
      </c>
      <c r="BA75">
        <f t="shared" si="97"/>
        <v>1</v>
      </c>
      <c r="BB75" s="4" t="str">
        <f t="shared" si="88"/>
        <v>OK</v>
      </c>
      <c r="BC75" s="7">
        <v>11.5</v>
      </c>
      <c r="BD75">
        <f t="shared" si="73"/>
        <v>11.5</v>
      </c>
      <c r="BE75">
        <f t="shared" ref="BE75:BE85" si="102">MIN(BD$10:BD$85)</f>
        <v>5.4</v>
      </c>
      <c r="BF75">
        <f t="shared" ref="BF75:BF85" si="103">BD75/BE75</f>
        <v>2.1296296296296293</v>
      </c>
    </row>
    <row r="76" spans="1:58">
      <c r="A76" s="7">
        <v>67</v>
      </c>
      <c r="B76" s="7" t="s">
        <v>77</v>
      </c>
      <c r="C76" s="7">
        <v>8.8000000000000007</v>
      </c>
      <c r="D76" s="7">
        <f t="shared" si="74"/>
        <v>2260</v>
      </c>
      <c r="E76" s="7">
        <v>1130</v>
      </c>
      <c r="F76" s="7">
        <v>17.5</v>
      </c>
      <c r="G76" s="7">
        <v>641000</v>
      </c>
      <c r="H76" s="7">
        <v>12800</v>
      </c>
      <c r="I76" s="7">
        <v>23.8</v>
      </c>
      <c r="J76" s="7">
        <v>13.6</v>
      </c>
      <c r="K76" s="7">
        <v>22800</v>
      </c>
      <c r="L76" s="7">
        <v>7.42</v>
      </c>
      <c r="M76" s="7">
        <f t="shared" si="89"/>
        <v>1229869.6000000001</v>
      </c>
      <c r="N76" s="7">
        <v>224000</v>
      </c>
      <c r="O76" s="7">
        <v>6030</v>
      </c>
      <c r="P76" s="7">
        <f t="shared" si="75"/>
        <v>23.33</v>
      </c>
      <c r="Q76" s="7">
        <v>14.1</v>
      </c>
      <c r="R76" s="2">
        <v>13.6</v>
      </c>
      <c r="S76" s="7">
        <v>11100</v>
      </c>
      <c r="T76" s="5">
        <v>7.42</v>
      </c>
      <c r="U76" s="7">
        <v>10.8</v>
      </c>
      <c r="V76" s="7">
        <v>0.42599999999999999</v>
      </c>
      <c r="W76" s="2">
        <v>50.8</v>
      </c>
      <c r="X76" s="2">
        <v>76.2</v>
      </c>
      <c r="Y76" s="3">
        <v>9.5299999999999994</v>
      </c>
      <c r="Z76">
        <f t="shared" si="58"/>
        <v>2260</v>
      </c>
      <c r="AA76">
        <f t="shared" si="98"/>
        <v>1279.99872</v>
      </c>
      <c r="AB76">
        <f t="shared" si="76"/>
        <v>1</v>
      </c>
      <c r="AC76">
        <f t="shared" si="77"/>
        <v>8</v>
      </c>
      <c r="AD76">
        <v>12.7</v>
      </c>
      <c r="AE76">
        <f t="shared" si="78"/>
        <v>1</v>
      </c>
      <c r="AF76">
        <f t="shared" si="62"/>
        <v>50.8</v>
      </c>
      <c r="AG76">
        <v>50</v>
      </c>
      <c r="AH76">
        <f t="shared" si="79"/>
        <v>1</v>
      </c>
      <c r="AI76">
        <f t="shared" si="90"/>
        <v>118</v>
      </c>
      <c r="AJ76">
        <f t="shared" si="91"/>
        <v>120</v>
      </c>
      <c r="AK76">
        <f t="shared" si="92"/>
        <v>144</v>
      </c>
      <c r="AL76">
        <f t="shared" si="80"/>
        <v>144</v>
      </c>
      <c r="AM76">
        <f t="shared" si="93"/>
        <v>200</v>
      </c>
      <c r="AN76" s="7">
        <f t="shared" si="99"/>
        <v>1</v>
      </c>
      <c r="AO76">
        <f t="shared" si="81"/>
        <v>90</v>
      </c>
      <c r="AP76">
        <f t="shared" si="82"/>
        <v>10.8</v>
      </c>
      <c r="AQ76">
        <f t="shared" si="83"/>
        <v>0.97199999999999998</v>
      </c>
      <c r="AR76">
        <f t="shared" si="94"/>
        <v>3</v>
      </c>
      <c r="AS76">
        <f t="shared" si="84"/>
        <v>95.192943672839505</v>
      </c>
      <c r="AT76">
        <f t="shared" si="85"/>
        <v>75.135790440972229</v>
      </c>
      <c r="AU76">
        <f t="shared" si="86"/>
        <v>169.8</v>
      </c>
      <c r="AV76">
        <f t="shared" si="95"/>
        <v>50</v>
      </c>
      <c r="AW76">
        <f t="shared" si="87"/>
        <v>1</v>
      </c>
      <c r="AX76" s="7">
        <f t="shared" si="100"/>
        <v>508.5</v>
      </c>
      <c r="AY76">
        <f t="shared" si="101"/>
        <v>576.29999999999995</v>
      </c>
      <c r="AZ76">
        <f t="shared" si="96"/>
        <v>288</v>
      </c>
      <c r="BA76">
        <f t="shared" si="97"/>
        <v>1</v>
      </c>
      <c r="BB76" s="4" t="str">
        <f t="shared" si="88"/>
        <v>OK</v>
      </c>
      <c r="BC76" s="7">
        <v>8.8000000000000007</v>
      </c>
      <c r="BD76">
        <f t="shared" si="73"/>
        <v>8.8000000000000007</v>
      </c>
      <c r="BE76">
        <f t="shared" si="102"/>
        <v>5.4</v>
      </c>
      <c r="BF76">
        <f t="shared" si="103"/>
        <v>1.6296296296296298</v>
      </c>
    </row>
    <row r="77" spans="1:58">
      <c r="A77" s="7">
        <v>68</v>
      </c>
      <c r="B77" s="7" t="s">
        <v>78</v>
      </c>
      <c r="C77" s="7">
        <v>7.4</v>
      </c>
      <c r="D77" s="7">
        <f t="shared" si="74"/>
        <v>1910</v>
      </c>
      <c r="E77" s="7">
        <v>955</v>
      </c>
      <c r="F77" s="7">
        <v>15.9</v>
      </c>
      <c r="G77" s="7">
        <v>549000</v>
      </c>
      <c r="H77" s="7">
        <v>10800</v>
      </c>
      <c r="I77" s="7">
        <v>24</v>
      </c>
      <c r="J77" s="7">
        <v>13</v>
      </c>
      <c r="K77" s="7">
        <v>19500</v>
      </c>
      <c r="L77" s="7">
        <v>6.27</v>
      </c>
      <c r="M77" s="7">
        <f t="shared" si="89"/>
        <v>1006840</v>
      </c>
      <c r="N77" s="7">
        <v>194000</v>
      </c>
      <c r="O77" s="7">
        <v>5150</v>
      </c>
      <c r="P77" s="7">
        <f t="shared" si="75"/>
        <v>22.96</v>
      </c>
      <c r="Q77" s="7">
        <v>14.3</v>
      </c>
      <c r="R77" s="2">
        <v>13</v>
      </c>
      <c r="S77" s="7">
        <v>9370</v>
      </c>
      <c r="T77" s="5">
        <v>6.27</v>
      </c>
      <c r="U77" s="7">
        <v>10.9</v>
      </c>
      <c r="V77" s="7">
        <v>0.432</v>
      </c>
      <c r="W77" s="2">
        <v>50.8</v>
      </c>
      <c r="X77" s="2">
        <v>76.2</v>
      </c>
      <c r="Y77" s="3">
        <v>7.94</v>
      </c>
      <c r="Z77">
        <f t="shared" si="58"/>
        <v>1910</v>
      </c>
      <c r="AA77">
        <f t="shared" si="98"/>
        <v>1279.99872</v>
      </c>
      <c r="AB77">
        <f t="shared" si="76"/>
        <v>1</v>
      </c>
      <c r="AC77">
        <f t="shared" si="77"/>
        <v>9.6</v>
      </c>
      <c r="AD77">
        <v>12.7</v>
      </c>
      <c r="AE77">
        <f t="shared" si="78"/>
        <v>1</v>
      </c>
      <c r="AF77">
        <f t="shared" si="62"/>
        <v>50.8</v>
      </c>
      <c r="AG77">
        <v>50</v>
      </c>
      <c r="AH77">
        <f t="shared" si="79"/>
        <v>1</v>
      </c>
      <c r="AI77">
        <f t="shared" si="90"/>
        <v>117</v>
      </c>
      <c r="AJ77">
        <f t="shared" si="91"/>
        <v>122</v>
      </c>
      <c r="AK77">
        <f t="shared" si="92"/>
        <v>145</v>
      </c>
      <c r="AL77">
        <f t="shared" si="80"/>
        <v>145</v>
      </c>
      <c r="AM77">
        <f t="shared" si="93"/>
        <v>200</v>
      </c>
      <c r="AN77" s="7">
        <f t="shared" si="99"/>
        <v>1</v>
      </c>
      <c r="AO77">
        <f t="shared" si="81"/>
        <v>91.5</v>
      </c>
      <c r="AP77">
        <f t="shared" si="82"/>
        <v>10.9</v>
      </c>
      <c r="AQ77">
        <f t="shared" si="83"/>
        <v>0.997</v>
      </c>
      <c r="AR77">
        <f t="shared" si="94"/>
        <v>3</v>
      </c>
      <c r="AS77">
        <f t="shared" si="84"/>
        <v>93.884465160523177</v>
      </c>
      <c r="AT77">
        <f t="shared" si="85"/>
        <v>74.103008351200941</v>
      </c>
      <c r="AU77">
        <f t="shared" si="86"/>
        <v>141.5</v>
      </c>
      <c r="AV77">
        <f t="shared" si="95"/>
        <v>50</v>
      </c>
      <c r="AW77">
        <f t="shared" si="87"/>
        <v>1</v>
      </c>
      <c r="AX77" s="7">
        <f t="shared" si="100"/>
        <v>429.75</v>
      </c>
      <c r="AY77">
        <f t="shared" si="101"/>
        <v>487.05</v>
      </c>
      <c r="AZ77">
        <f t="shared" si="96"/>
        <v>288</v>
      </c>
      <c r="BA77">
        <f t="shared" si="97"/>
        <v>1</v>
      </c>
      <c r="BB77" s="4" t="str">
        <f t="shared" si="88"/>
        <v>OK</v>
      </c>
      <c r="BC77" s="7">
        <v>7.4</v>
      </c>
      <c r="BD77">
        <f t="shared" si="73"/>
        <v>7.4</v>
      </c>
      <c r="BE77">
        <f t="shared" si="102"/>
        <v>5.4</v>
      </c>
      <c r="BF77">
        <f t="shared" si="103"/>
        <v>1.3703703703703702</v>
      </c>
    </row>
    <row r="78" spans="1:58">
      <c r="A78" s="7">
        <v>69</v>
      </c>
      <c r="B78" s="7" t="s">
        <v>79</v>
      </c>
      <c r="C78" s="7">
        <v>6.1</v>
      </c>
      <c r="D78" s="7">
        <f t="shared" si="74"/>
        <v>1548</v>
      </c>
      <c r="E78" s="7">
        <v>774</v>
      </c>
      <c r="F78" s="7">
        <v>14.3</v>
      </c>
      <c r="G78" s="7">
        <v>454000</v>
      </c>
      <c r="H78" s="7">
        <v>8870</v>
      </c>
      <c r="I78" s="7">
        <v>24.2</v>
      </c>
      <c r="J78" s="7">
        <v>12.4</v>
      </c>
      <c r="K78" s="7">
        <v>15900</v>
      </c>
      <c r="L78" s="7">
        <v>5.08</v>
      </c>
      <c r="M78" s="7">
        <f t="shared" si="89"/>
        <v>792672.48</v>
      </c>
      <c r="N78" s="7">
        <v>162000</v>
      </c>
      <c r="O78" s="7">
        <v>4230</v>
      </c>
      <c r="P78" s="7">
        <f t="shared" si="75"/>
        <v>22.63</v>
      </c>
      <c r="Q78" s="7">
        <v>14.5</v>
      </c>
      <c r="R78" s="2">
        <v>12.4</v>
      </c>
      <c r="S78" s="7">
        <v>7590</v>
      </c>
      <c r="T78" s="5">
        <v>5.08</v>
      </c>
      <c r="U78" s="7">
        <v>10.9</v>
      </c>
      <c r="V78" s="7">
        <v>0.437</v>
      </c>
      <c r="W78" s="2">
        <v>50.8</v>
      </c>
      <c r="X78" s="2">
        <v>76.2</v>
      </c>
      <c r="Y78" s="3">
        <v>6.35</v>
      </c>
      <c r="Z78">
        <f t="shared" si="58"/>
        <v>1548</v>
      </c>
      <c r="AA78">
        <f t="shared" si="98"/>
        <v>1279.99872</v>
      </c>
      <c r="AB78">
        <f t="shared" si="76"/>
        <v>1</v>
      </c>
      <c r="AC78">
        <f t="shared" si="77"/>
        <v>12</v>
      </c>
      <c r="AD78">
        <v>12.7</v>
      </c>
      <c r="AE78">
        <f t="shared" si="78"/>
        <v>1</v>
      </c>
      <c r="AF78">
        <f t="shared" si="62"/>
        <v>50.8</v>
      </c>
      <c r="AG78">
        <v>50</v>
      </c>
      <c r="AH78">
        <f t="shared" si="79"/>
        <v>1</v>
      </c>
      <c r="AI78">
        <f t="shared" si="90"/>
        <v>116</v>
      </c>
      <c r="AJ78">
        <f t="shared" si="91"/>
        <v>124</v>
      </c>
      <c r="AK78">
        <f t="shared" si="92"/>
        <v>147</v>
      </c>
      <c r="AL78">
        <f t="shared" si="80"/>
        <v>147</v>
      </c>
      <c r="AM78">
        <f t="shared" si="93"/>
        <v>200</v>
      </c>
      <c r="AN78" s="7">
        <f t="shared" si="99"/>
        <v>1</v>
      </c>
      <c r="AO78">
        <f t="shared" si="81"/>
        <v>93</v>
      </c>
      <c r="AP78">
        <f t="shared" si="82"/>
        <v>10.9</v>
      </c>
      <c r="AQ78">
        <f t="shared" si="83"/>
        <v>1.014</v>
      </c>
      <c r="AR78">
        <f t="shared" si="94"/>
        <v>3</v>
      </c>
      <c r="AS78">
        <f t="shared" si="84"/>
        <v>91.347164607339536</v>
      </c>
      <c r="AT78">
        <f t="shared" si="85"/>
        <v>72.100317024573101</v>
      </c>
      <c r="AU78">
        <f t="shared" si="86"/>
        <v>111.6</v>
      </c>
      <c r="AV78">
        <f t="shared" si="95"/>
        <v>50</v>
      </c>
      <c r="AW78">
        <f t="shared" si="87"/>
        <v>1</v>
      </c>
      <c r="AX78" s="7">
        <f t="shared" si="100"/>
        <v>348.3</v>
      </c>
      <c r="AY78">
        <f t="shared" si="101"/>
        <v>394.74</v>
      </c>
      <c r="AZ78">
        <f t="shared" si="96"/>
        <v>288</v>
      </c>
      <c r="BA78">
        <f t="shared" si="97"/>
        <v>1</v>
      </c>
      <c r="BB78" s="4" t="str">
        <f t="shared" si="88"/>
        <v>OK</v>
      </c>
      <c r="BC78" s="7">
        <v>6.1</v>
      </c>
      <c r="BD78">
        <f t="shared" si="73"/>
        <v>6.1</v>
      </c>
      <c r="BE78">
        <f t="shared" si="102"/>
        <v>5.4</v>
      </c>
      <c r="BF78">
        <f t="shared" si="103"/>
        <v>1.1296296296296295</v>
      </c>
    </row>
    <row r="79" spans="1:58">
      <c r="A79" s="7">
        <v>70</v>
      </c>
      <c r="B79" s="7" t="s">
        <v>80</v>
      </c>
      <c r="C79" s="7">
        <v>4.5999999999999996</v>
      </c>
      <c r="D79" s="7">
        <f t="shared" si="74"/>
        <v>1184</v>
      </c>
      <c r="E79" s="7">
        <v>592</v>
      </c>
      <c r="F79" s="7">
        <v>12.7</v>
      </c>
      <c r="G79" s="7">
        <v>353000</v>
      </c>
      <c r="H79" s="7">
        <v>6780</v>
      </c>
      <c r="I79" s="7">
        <v>24.4</v>
      </c>
      <c r="J79" s="7">
        <v>11.7</v>
      </c>
      <c r="K79" s="7">
        <v>12200</v>
      </c>
      <c r="L79" s="7">
        <v>3.89</v>
      </c>
      <c r="M79" s="7">
        <f t="shared" si="89"/>
        <v>584205.76</v>
      </c>
      <c r="N79" s="7">
        <v>127000</v>
      </c>
      <c r="O79" s="7">
        <v>3240</v>
      </c>
      <c r="P79" s="7">
        <f t="shared" si="75"/>
        <v>22.21</v>
      </c>
      <c r="Q79" s="7">
        <v>14.7</v>
      </c>
      <c r="R79" s="2">
        <v>11.7</v>
      </c>
      <c r="S79" s="7">
        <v>5750</v>
      </c>
      <c r="T79" s="5">
        <v>3.89</v>
      </c>
      <c r="U79" s="7">
        <v>11</v>
      </c>
      <c r="V79" s="7">
        <v>0.442</v>
      </c>
      <c r="W79" s="2">
        <v>50.8</v>
      </c>
      <c r="X79" s="2">
        <v>76.2</v>
      </c>
      <c r="Y79" s="3">
        <v>4.76</v>
      </c>
      <c r="Z79">
        <f t="shared" si="58"/>
        <v>1184</v>
      </c>
      <c r="AA79">
        <f t="shared" si="98"/>
        <v>1279.99872</v>
      </c>
      <c r="AB79">
        <f t="shared" si="76"/>
        <v>0</v>
      </c>
      <c r="AC79">
        <f t="shared" si="77"/>
        <v>16.010000000000002</v>
      </c>
      <c r="AD79">
        <v>12.7</v>
      </c>
      <c r="AE79">
        <f t="shared" si="78"/>
        <v>0</v>
      </c>
      <c r="AF79">
        <f t="shared" si="62"/>
        <v>50.8</v>
      </c>
      <c r="AG79">
        <v>50</v>
      </c>
      <c r="AH79">
        <f t="shared" si="79"/>
        <v>1</v>
      </c>
      <c r="AI79">
        <f t="shared" si="90"/>
        <v>115</v>
      </c>
      <c r="AJ79">
        <f t="shared" si="91"/>
        <v>126</v>
      </c>
      <c r="AK79">
        <f t="shared" si="92"/>
        <v>148</v>
      </c>
      <c r="AL79">
        <f t="shared" si="80"/>
        <v>148</v>
      </c>
      <c r="AM79">
        <f t="shared" si="93"/>
        <v>200</v>
      </c>
      <c r="AN79" s="7">
        <f t="shared" si="99"/>
        <v>1</v>
      </c>
      <c r="AO79">
        <f t="shared" si="81"/>
        <v>94.5</v>
      </c>
      <c r="AP79">
        <f t="shared" si="82"/>
        <v>11</v>
      </c>
      <c r="AQ79">
        <f t="shared" si="83"/>
        <v>1.04</v>
      </c>
      <c r="AR79">
        <f t="shared" si="94"/>
        <v>3</v>
      </c>
      <c r="AS79">
        <f t="shared" si="84"/>
        <v>90.116913805697578</v>
      </c>
      <c r="AT79">
        <f t="shared" si="85"/>
        <v>71.129280066837097</v>
      </c>
      <c r="AU79">
        <f t="shared" si="86"/>
        <v>84.2</v>
      </c>
      <c r="AV79">
        <f t="shared" si="95"/>
        <v>50</v>
      </c>
      <c r="AW79">
        <f t="shared" si="87"/>
        <v>1</v>
      </c>
      <c r="AX79" s="7">
        <f t="shared" si="100"/>
        <v>266.39999999999998</v>
      </c>
      <c r="AY79">
        <f t="shared" si="101"/>
        <v>301.92</v>
      </c>
      <c r="AZ79">
        <f t="shared" si="96"/>
        <v>288</v>
      </c>
      <c r="BA79">
        <f t="shared" si="97"/>
        <v>0</v>
      </c>
      <c r="BB79" s="4" t="str">
        <f t="shared" si="88"/>
        <v>Not OK</v>
      </c>
      <c r="BC79" s="7">
        <v>4.5999999999999996</v>
      </c>
      <c r="BD79">
        <f t="shared" si="73"/>
        <v>1000</v>
      </c>
      <c r="BE79">
        <f t="shared" si="102"/>
        <v>5.4</v>
      </c>
      <c r="BF79">
        <f t="shared" si="103"/>
        <v>185.18518518518516</v>
      </c>
    </row>
    <row r="80" spans="1:58">
      <c r="A80" s="7">
        <v>71</v>
      </c>
      <c r="B80" s="7" t="s">
        <v>86</v>
      </c>
      <c r="C80" s="7">
        <v>7.9</v>
      </c>
      <c r="D80" s="7">
        <f t="shared" si="74"/>
        <v>2000</v>
      </c>
      <c r="E80" s="7">
        <v>1000</v>
      </c>
      <c r="F80" s="7">
        <v>15.9</v>
      </c>
      <c r="G80" s="7">
        <v>380000</v>
      </c>
      <c r="H80" s="7">
        <v>8950</v>
      </c>
      <c r="I80" s="7">
        <v>19.5</v>
      </c>
      <c r="J80" s="7">
        <v>14.7</v>
      </c>
      <c r="K80" s="7">
        <v>16100.000000000002</v>
      </c>
      <c r="L80" s="7">
        <v>7.87</v>
      </c>
      <c r="M80" s="7">
        <f t="shared" si="89"/>
        <v>1204180</v>
      </c>
      <c r="N80" s="7">
        <v>214000</v>
      </c>
      <c r="O80" s="7">
        <v>5920</v>
      </c>
      <c r="P80" s="7">
        <f t="shared" si="75"/>
        <v>24.54</v>
      </c>
      <c r="Q80" s="7">
        <v>14.6</v>
      </c>
      <c r="R80" s="2">
        <v>14.7</v>
      </c>
      <c r="S80" s="7">
        <v>10800</v>
      </c>
      <c r="T80" s="5">
        <v>7.87</v>
      </c>
      <c r="U80" s="7">
        <v>10.6</v>
      </c>
      <c r="V80" s="7">
        <v>0.61199999999999999</v>
      </c>
      <c r="W80" s="2">
        <v>50.8</v>
      </c>
      <c r="X80" s="2">
        <v>63.5</v>
      </c>
      <c r="Y80" s="3">
        <v>9.5299999999999994</v>
      </c>
      <c r="Z80">
        <f t="shared" si="58"/>
        <v>2000</v>
      </c>
      <c r="AA80">
        <f t="shared" si="98"/>
        <v>1279.99872</v>
      </c>
      <c r="AB80">
        <f t="shared" si="76"/>
        <v>1</v>
      </c>
      <c r="AC80">
        <f t="shared" si="77"/>
        <v>6.66</v>
      </c>
      <c r="AD80">
        <v>12.7</v>
      </c>
      <c r="AE80">
        <f t="shared" si="78"/>
        <v>1</v>
      </c>
      <c r="AF80">
        <f t="shared" si="62"/>
        <v>50.8</v>
      </c>
      <c r="AG80">
        <v>50</v>
      </c>
      <c r="AH80">
        <f t="shared" si="79"/>
        <v>1</v>
      </c>
      <c r="AI80">
        <f t="shared" si="90"/>
        <v>144</v>
      </c>
      <c r="AJ80">
        <f t="shared" si="91"/>
        <v>114</v>
      </c>
      <c r="AK80">
        <f t="shared" si="92"/>
        <v>140</v>
      </c>
      <c r="AL80">
        <f t="shared" si="80"/>
        <v>144</v>
      </c>
      <c r="AM80">
        <f t="shared" si="93"/>
        <v>200</v>
      </c>
      <c r="AN80" s="7">
        <f t="shared" si="99"/>
        <v>1</v>
      </c>
      <c r="AO80">
        <f t="shared" si="81"/>
        <v>108</v>
      </c>
      <c r="AP80">
        <f t="shared" si="82"/>
        <v>10.6</v>
      </c>
      <c r="AQ80">
        <f t="shared" si="83"/>
        <v>1.145</v>
      </c>
      <c r="AR80">
        <f t="shared" si="94"/>
        <v>3</v>
      </c>
      <c r="AS80">
        <f t="shared" si="84"/>
        <v>95.192943672839505</v>
      </c>
      <c r="AT80">
        <f t="shared" si="85"/>
        <v>75.135790440972229</v>
      </c>
      <c r="AU80">
        <f t="shared" si="86"/>
        <v>150.30000000000001</v>
      </c>
      <c r="AV80">
        <f t="shared" si="95"/>
        <v>50</v>
      </c>
      <c r="AW80">
        <f t="shared" si="87"/>
        <v>1</v>
      </c>
      <c r="AX80" s="7">
        <f t="shared" si="100"/>
        <v>450</v>
      </c>
      <c r="AY80">
        <f t="shared" si="101"/>
        <v>510</v>
      </c>
      <c r="AZ80">
        <f t="shared" si="96"/>
        <v>288</v>
      </c>
      <c r="BA80">
        <f t="shared" si="97"/>
        <v>1</v>
      </c>
      <c r="BB80" s="4" t="str">
        <f t="shared" si="88"/>
        <v>OK</v>
      </c>
      <c r="BC80" s="7">
        <v>7.9</v>
      </c>
      <c r="BD80">
        <f t="shared" si="73"/>
        <v>7.9</v>
      </c>
      <c r="BE80">
        <f t="shared" si="102"/>
        <v>5.4</v>
      </c>
      <c r="BF80">
        <f t="shared" si="103"/>
        <v>1.462962962962963</v>
      </c>
    </row>
    <row r="81" spans="1:58">
      <c r="A81" s="7">
        <v>72</v>
      </c>
      <c r="B81" s="7" t="s">
        <v>87</v>
      </c>
      <c r="C81" s="7">
        <v>6.7</v>
      </c>
      <c r="D81" s="7">
        <f t="shared" si="74"/>
        <v>1704</v>
      </c>
      <c r="E81" s="7">
        <v>852</v>
      </c>
      <c r="F81" s="7">
        <v>14.3</v>
      </c>
      <c r="G81" s="7">
        <v>329000</v>
      </c>
      <c r="H81" s="7">
        <v>7620</v>
      </c>
      <c r="I81" s="7">
        <v>19.7</v>
      </c>
      <c r="J81" s="7">
        <v>14.1</v>
      </c>
      <c r="K81" s="7">
        <v>13700</v>
      </c>
      <c r="L81" s="7">
        <v>6.71</v>
      </c>
      <c r="M81" s="7">
        <f t="shared" si="89"/>
        <v>993636.24000000011</v>
      </c>
      <c r="N81" s="7">
        <v>186000</v>
      </c>
      <c r="O81" s="7">
        <v>5060</v>
      </c>
      <c r="P81" s="7">
        <f t="shared" si="75"/>
        <v>24.15</v>
      </c>
      <c r="Q81" s="7">
        <v>14.8</v>
      </c>
      <c r="R81" s="2">
        <v>14.1</v>
      </c>
      <c r="S81" s="7">
        <v>9130</v>
      </c>
      <c r="T81" s="5">
        <v>6.71</v>
      </c>
      <c r="U81" s="7">
        <v>10.7</v>
      </c>
      <c r="V81" s="7">
        <v>0.61799999999999999</v>
      </c>
      <c r="W81" s="2">
        <v>50.8</v>
      </c>
      <c r="X81" s="2">
        <v>63.5</v>
      </c>
      <c r="Y81" s="3">
        <v>7.94</v>
      </c>
      <c r="Z81">
        <f t="shared" si="58"/>
        <v>1704</v>
      </c>
      <c r="AA81">
        <f t="shared" si="98"/>
        <v>1279.99872</v>
      </c>
      <c r="AB81">
        <f t="shared" si="76"/>
        <v>1</v>
      </c>
      <c r="AC81">
        <f t="shared" si="77"/>
        <v>8</v>
      </c>
      <c r="AD81">
        <v>12.7</v>
      </c>
      <c r="AE81">
        <f t="shared" si="78"/>
        <v>1</v>
      </c>
      <c r="AF81">
        <f t="shared" si="62"/>
        <v>50.8</v>
      </c>
      <c r="AG81">
        <v>50</v>
      </c>
      <c r="AH81">
        <f t="shared" si="79"/>
        <v>1</v>
      </c>
      <c r="AI81">
        <f t="shared" si="90"/>
        <v>142</v>
      </c>
      <c r="AJ81">
        <f t="shared" si="91"/>
        <v>116</v>
      </c>
      <c r="AK81">
        <f t="shared" si="92"/>
        <v>141</v>
      </c>
      <c r="AL81">
        <f t="shared" si="80"/>
        <v>142</v>
      </c>
      <c r="AM81">
        <f t="shared" si="93"/>
        <v>200</v>
      </c>
      <c r="AN81" s="7">
        <f t="shared" si="99"/>
        <v>1</v>
      </c>
      <c r="AO81">
        <f t="shared" si="81"/>
        <v>106.5</v>
      </c>
      <c r="AP81">
        <f t="shared" si="82"/>
        <v>10.7</v>
      </c>
      <c r="AQ81">
        <f t="shared" si="83"/>
        <v>1.1399999999999999</v>
      </c>
      <c r="AR81">
        <f t="shared" si="94"/>
        <v>3</v>
      </c>
      <c r="AS81">
        <f t="shared" si="84"/>
        <v>97.893318785955159</v>
      </c>
      <c r="AT81">
        <f t="shared" si="85"/>
        <v>77.2671965177544</v>
      </c>
      <c r="AU81">
        <f t="shared" si="86"/>
        <v>131.69999999999999</v>
      </c>
      <c r="AV81">
        <f t="shared" si="95"/>
        <v>50</v>
      </c>
      <c r="AW81">
        <f t="shared" si="87"/>
        <v>1</v>
      </c>
      <c r="AX81" s="7">
        <f t="shared" si="100"/>
        <v>383.4</v>
      </c>
      <c r="AY81">
        <f t="shared" si="101"/>
        <v>434.52</v>
      </c>
      <c r="AZ81">
        <f t="shared" si="96"/>
        <v>288</v>
      </c>
      <c r="BA81">
        <f t="shared" si="97"/>
        <v>1</v>
      </c>
      <c r="BB81" s="4" t="str">
        <f t="shared" si="88"/>
        <v>OK</v>
      </c>
      <c r="BC81" s="7">
        <v>6.7</v>
      </c>
      <c r="BD81">
        <f t="shared" si="73"/>
        <v>6.7</v>
      </c>
      <c r="BE81">
        <f t="shared" si="102"/>
        <v>5.4</v>
      </c>
      <c r="BF81">
        <f t="shared" si="103"/>
        <v>1.2407407407407407</v>
      </c>
    </row>
    <row r="82" spans="1:58">
      <c r="A82" s="7">
        <v>73</v>
      </c>
      <c r="B82" s="7" t="s">
        <v>88</v>
      </c>
      <c r="C82" s="7">
        <v>5.4</v>
      </c>
      <c r="D82" s="7">
        <f t="shared" si="74"/>
        <v>1380</v>
      </c>
      <c r="E82" s="7">
        <v>690</v>
      </c>
      <c r="F82" s="7">
        <v>12.7</v>
      </c>
      <c r="G82" s="7">
        <v>273000</v>
      </c>
      <c r="H82" s="7">
        <v>6240</v>
      </c>
      <c r="I82" s="7">
        <v>19.899999999999999</v>
      </c>
      <c r="J82" s="7">
        <v>13.5</v>
      </c>
      <c r="K82" s="7">
        <v>11300</v>
      </c>
      <c r="L82" s="7">
        <v>5.44</v>
      </c>
      <c r="M82" s="7">
        <f t="shared" si="89"/>
        <v>782305</v>
      </c>
      <c r="N82" s="7">
        <v>155000</v>
      </c>
      <c r="O82" s="7">
        <v>4150</v>
      </c>
      <c r="P82" s="7">
        <f t="shared" si="75"/>
        <v>23.81</v>
      </c>
      <c r="Q82" s="7">
        <v>15</v>
      </c>
      <c r="R82" s="2">
        <v>13.5</v>
      </c>
      <c r="S82" s="7">
        <v>7440</v>
      </c>
      <c r="T82" s="5">
        <v>5.44</v>
      </c>
      <c r="U82" s="7">
        <v>10.7</v>
      </c>
      <c r="V82" s="7">
        <v>0.624</v>
      </c>
      <c r="W82" s="2">
        <v>50.8</v>
      </c>
      <c r="X82" s="2">
        <v>63.5</v>
      </c>
      <c r="Y82" s="3">
        <v>6.35</v>
      </c>
      <c r="Z82">
        <f t="shared" si="58"/>
        <v>1380</v>
      </c>
      <c r="AA82">
        <f t="shared" si="98"/>
        <v>1279.99872</v>
      </c>
      <c r="AB82">
        <f t="shared" si="76"/>
        <v>1</v>
      </c>
      <c r="AC82">
        <f t="shared" si="77"/>
        <v>10</v>
      </c>
      <c r="AD82">
        <v>12.7</v>
      </c>
      <c r="AE82">
        <f t="shared" si="78"/>
        <v>1</v>
      </c>
      <c r="AF82">
        <f t="shared" si="62"/>
        <v>50.8</v>
      </c>
      <c r="AG82">
        <v>50</v>
      </c>
      <c r="AH82">
        <f t="shared" si="79"/>
        <v>1</v>
      </c>
      <c r="AI82">
        <f t="shared" si="90"/>
        <v>141</v>
      </c>
      <c r="AJ82">
        <f t="shared" si="91"/>
        <v>118</v>
      </c>
      <c r="AK82">
        <f t="shared" si="92"/>
        <v>143</v>
      </c>
      <c r="AL82">
        <f t="shared" si="80"/>
        <v>143</v>
      </c>
      <c r="AM82">
        <f t="shared" si="93"/>
        <v>200</v>
      </c>
      <c r="AN82" s="7">
        <f t="shared" si="99"/>
        <v>1</v>
      </c>
      <c r="AO82">
        <f t="shared" si="81"/>
        <v>105.75</v>
      </c>
      <c r="AP82">
        <f t="shared" si="82"/>
        <v>10.7</v>
      </c>
      <c r="AQ82">
        <f t="shared" si="83"/>
        <v>1.1319999999999999</v>
      </c>
      <c r="AR82">
        <f t="shared" si="94"/>
        <v>3</v>
      </c>
      <c r="AS82">
        <f t="shared" si="84"/>
        <v>96.528968653723894</v>
      </c>
      <c r="AT82">
        <f t="shared" si="85"/>
        <v>76.190314958384278</v>
      </c>
      <c r="AU82">
        <f t="shared" si="86"/>
        <v>105.1</v>
      </c>
      <c r="AV82">
        <f t="shared" si="95"/>
        <v>50</v>
      </c>
      <c r="AW82">
        <f t="shared" si="87"/>
        <v>1</v>
      </c>
      <c r="AX82" s="7">
        <f t="shared" si="100"/>
        <v>310.5</v>
      </c>
      <c r="AY82">
        <f t="shared" si="101"/>
        <v>351.9</v>
      </c>
      <c r="AZ82">
        <f t="shared" si="96"/>
        <v>288</v>
      </c>
      <c r="BA82">
        <f t="shared" si="97"/>
        <v>1</v>
      </c>
      <c r="BB82" s="4" t="str">
        <f t="shared" si="88"/>
        <v>OK</v>
      </c>
      <c r="BC82" s="7">
        <v>5.4</v>
      </c>
      <c r="BD82">
        <f t="shared" si="73"/>
        <v>5.4</v>
      </c>
      <c r="BE82">
        <f t="shared" si="102"/>
        <v>5.4</v>
      </c>
      <c r="BF82">
        <f t="shared" si="103"/>
        <v>1</v>
      </c>
    </row>
    <row r="83" spans="1:58">
      <c r="A83" s="7">
        <v>74</v>
      </c>
      <c r="B83" s="7" t="s">
        <v>89</v>
      </c>
      <c r="C83" s="7">
        <v>4.2</v>
      </c>
      <c r="D83" s="7">
        <f t="shared" si="74"/>
        <v>1056</v>
      </c>
      <c r="E83" s="7">
        <v>528</v>
      </c>
      <c r="F83" s="7">
        <v>11.1</v>
      </c>
      <c r="G83" s="7">
        <v>213000</v>
      </c>
      <c r="H83" s="7">
        <v>4800</v>
      </c>
      <c r="I83" s="7">
        <v>20.100000000000001</v>
      </c>
      <c r="J83" s="7">
        <v>12.9</v>
      </c>
      <c r="K83" s="7">
        <v>8670</v>
      </c>
      <c r="L83" s="7">
        <v>4.17</v>
      </c>
      <c r="M83" s="7">
        <f t="shared" si="89"/>
        <v>582352.96</v>
      </c>
      <c r="N83" s="7">
        <v>122000</v>
      </c>
      <c r="O83" s="7">
        <v>3200</v>
      </c>
      <c r="P83" s="7">
        <f t="shared" si="75"/>
        <v>23.48</v>
      </c>
      <c r="Q83" s="7">
        <v>15.2</v>
      </c>
      <c r="R83" s="2">
        <v>12.9</v>
      </c>
      <c r="S83" s="7">
        <v>5690</v>
      </c>
      <c r="T83" s="5">
        <v>4.17</v>
      </c>
      <c r="U83" s="7">
        <v>10.8</v>
      </c>
      <c r="V83" s="7">
        <v>0.628</v>
      </c>
      <c r="W83" s="2">
        <v>50.8</v>
      </c>
      <c r="X83" s="2">
        <v>63.5</v>
      </c>
      <c r="Y83" s="3">
        <v>4.76</v>
      </c>
      <c r="Z83">
        <f t="shared" si="58"/>
        <v>1056</v>
      </c>
      <c r="AA83">
        <f t="shared" si="98"/>
        <v>1279.99872</v>
      </c>
      <c r="AB83">
        <f t="shared" si="76"/>
        <v>0</v>
      </c>
      <c r="AC83">
        <f t="shared" si="77"/>
        <v>13.34</v>
      </c>
      <c r="AD83">
        <v>12.7</v>
      </c>
      <c r="AE83">
        <f t="shared" si="78"/>
        <v>0</v>
      </c>
      <c r="AF83">
        <f t="shared" si="62"/>
        <v>50.8</v>
      </c>
      <c r="AG83">
        <v>50</v>
      </c>
      <c r="AH83">
        <f t="shared" si="79"/>
        <v>1</v>
      </c>
      <c r="AI83">
        <f t="shared" si="90"/>
        <v>139</v>
      </c>
      <c r="AJ83">
        <f t="shared" si="91"/>
        <v>119</v>
      </c>
      <c r="AK83">
        <f t="shared" si="92"/>
        <v>143</v>
      </c>
      <c r="AL83">
        <f t="shared" si="80"/>
        <v>143</v>
      </c>
      <c r="AM83">
        <f t="shared" si="93"/>
        <v>200</v>
      </c>
      <c r="AN83" s="7">
        <f t="shared" si="99"/>
        <v>1</v>
      </c>
      <c r="AO83">
        <f t="shared" si="81"/>
        <v>104.25</v>
      </c>
      <c r="AP83">
        <f t="shared" si="82"/>
        <v>10.8</v>
      </c>
      <c r="AQ83">
        <f t="shared" si="83"/>
        <v>1.1259999999999999</v>
      </c>
      <c r="AR83">
        <f t="shared" si="94"/>
        <v>3</v>
      </c>
      <c r="AS83">
        <f t="shared" si="84"/>
        <v>96.528968653723894</v>
      </c>
      <c r="AT83">
        <f t="shared" si="85"/>
        <v>76.190314958384278</v>
      </c>
      <c r="AU83">
        <f t="shared" si="86"/>
        <v>80.5</v>
      </c>
      <c r="AV83">
        <f t="shared" si="95"/>
        <v>50</v>
      </c>
      <c r="AW83">
        <f t="shared" si="87"/>
        <v>1</v>
      </c>
      <c r="AX83" s="7">
        <f t="shared" si="100"/>
        <v>237.6</v>
      </c>
      <c r="AY83">
        <f t="shared" si="101"/>
        <v>269.27999999999997</v>
      </c>
      <c r="AZ83">
        <f t="shared" si="96"/>
        <v>288</v>
      </c>
      <c r="BA83">
        <f t="shared" si="97"/>
        <v>0</v>
      </c>
      <c r="BB83" s="4" t="str">
        <f t="shared" si="88"/>
        <v>Not OK</v>
      </c>
      <c r="BC83" s="7">
        <v>4.2</v>
      </c>
      <c r="BD83">
        <f t="shared" si="73"/>
        <v>1000</v>
      </c>
      <c r="BE83">
        <f t="shared" si="102"/>
        <v>5.4</v>
      </c>
      <c r="BF83">
        <f t="shared" si="103"/>
        <v>185.18518518518516</v>
      </c>
    </row>
    <row r="84" spans="1:58">
      <c r="A84" s="7">
        <v>75</v>
      </c>
      <c r="B84" s="7" t="s">
        <v>90</v>
      </c>
      <c r="C84" s="7">
        <v>4.8</v>
      </c>
      <c r="D84" s="7">
        <f t="shared" si="74"/>
        <v>1222</v>
      </c>
      <c r="E84" s="7">
        <v>611</v>
      </c>
      <c r="F84" s="7">
        <v>12.7</v>
      </c>
      <c r="G84" s="7">
        <v>247000</v>
      </c>
      <c r="H84" s="7">
        <v>5960</v>
      </c>
      <c r="I84" s="7">
        <v>20.100000000000001</v>
      </c>
      <c r="J84" s="7">
        <v>9.4499999999999993</v>
      </c>
      <c r="K84" s="7">
        <v>10600</v>
      </c>
      <c r="L84" s="7">
        <v>4.8</v>
      </c>
      <c r="M84" s="7">
        <f t="shared" si="89"/>
        <v>388356.65500000003</v>
      </c>
      <c r="N84" s="7">
        <v>66600.000000000015</v>
      </c>
      <c r="O84" s="7">
        <v>2330</v>
      </c>
      <c r="P84" s="7">
        <f t="shared" si="75"/>
        <v>17.829999999999998</v>
      </c>
      <c r="Q84" s="7">
        <v>10.4</v>
      </c>
      <c r="R84" s="3">
        <v>9.4499999999999993</v>
      </c>
      <c r="S84" s="7">
        <v>4280</v>
      </c>
      <c r="T84" s="8">
        <v>4.8</v>
      </c>
      <c r="U84" s="7">
        <v>8.15</v>
      </c>
      <c r="V84" s="7">
        <v>0.35399999999999998</v>
      </c>
      <c r="W84" s="2">
        <v>38.1</v>
      </c>
      <c r="X84" s="2">
        <v>63.5</v>
      </c>
      <c r="Y84" s="3">
        <v>6.35</v>
      </c>
      <c r="Z84">
        <f t="shared" si="58"/>
        <v>1222</v>
      </c>
      <c r="AA84">
        <f t="shared" si="98"/>
        <v>1279.99872</v>
      </c>
      <c r="AB84">
        <f t="shared" si="76"/>
        <v>0</v>
      </c>
      <c r="AC84">
        <f t="shared" si="77"/>
        <v>10</v>
      </c>
      <c r="AD84">
        <v>12.7</v>
      </c>
      <c r="AE84">
        <f t="shared" si="78"/>
        <v>1</v>
      </c>
      <c r="AF84">
        <f t="shared" si="62"/>
        <v>38.1</v>
      </c>
      <c r="AG84">
        <v>50</v>
      </c>
      <c r="AH84">
        <f t="shared" si="79"/>
        <v>0</v>
      </c>
      <c r="AI84">
        <f t="shared" si="90"/>
        <v>139</v>
      </c>
      <c r="AJ84">
        <f t="shared" si="91"/>
        <v>157</v>
      </c>
      <c r="AK84">
        <f t="shared" si="92"/>
        <v>189</v>
      </c>
      <c r="AL84">
        <f t="shared" si="80"/>
        <v>189</v>
      </c>
      <c r="AM84">
        <f t="shared" si="93"/>
        <v>200</v>
      </c>
      <c r="AN84" s="7">
        <f t="shared" si="99"/>
        <v>1</v>
      </c>
      <c r="AO84">
        <f t="shared" si="81"/>
        <v>117.75</v>
      </c>
      <c r="AP84">
        <f t="shared" si="82"/>
        <v>8.15</v>
      </c>
      <c r="AQ84">
        <f t="shared" si="83"/>
        <v>0.96</v>
      </c>
      <c r="AR84">
        <f t="shared" si="94"/>
        <v>3</v>
      </c>
      <c r="AS84">
        <f t="shared" si="84"/>
        <v>55.259395873575762</v>
      </c>
      <c r="AT84">
        <f t="shared" si="85"/>
        <v>43.616241163013349</v>
      </c>
      <c r="AU84">
        <f t="shared" si="86"/>
        <v>53.3</v>
      </c>
      <c r="AV84">
        <f t="shared" si="95"/>
        <v>50</v>
      </c>
      <c r="AW84">
        <f t="shared" si="87"/>
        <v>1</v>
      </c>
      <c r="AX84" s="7">
        <f t="shared" si="100"/>
        <v>274.95</v>
      </c>
      <c r="AY84">
        <f t="shared" si="101"/>
        <v>311.61</v>
      </c>
      <c r="AZ84">
        <f t="shared" si="96"/>
        <v>288</v>
      </c>
      <c r="BA84">
        <f t="shared" si="97"/>
        <v>0</v>
      </c>
      <c r="BB84" s="4" t="str">
        <f t="shared" si="88"/>
        <v>Not OK</v>
      </c>
      <c r="BC84" s="7">
        <v>4.8</v>
      </c>
      <c r="BD84">
        <f t="shared" si="73"/>
        <v>1000</v>
      </c>
      <c r="BE84">
        <f t="shared" si="102"/>
        <v>5.4</v>
      </c>
      <c r="BF84">
        <f t="shared" si="103"/>
        <v>185.18518518518516</v>
      </c>
    </row>
    <row r="85" spans="1:58">
      <c r="A85" s="7">
        <v>76</v>
      </c>
      <c r="B85" s="7" t="s">
        <v>91</v>
      </c>
      <c r="C85" s="7">
        <v>3.6</v>
      </c>
      <c r="D85" s="7">
        <f>2*E85</f>
        <v>934</v>
      </c>
      <c r="E85" s="7">
        <v>467</v>
      </c>
      <c r="F85" s="7">
        <v>11.1</v>
      </c>
      <c r="G85" s="7">
        <v>193000</v>
      </c>
      <c r="H85" s="7">
        <v>4590</v>
      </c>
      <c r="I85" s="7">
        <v>20.3</v>
      </c>
      <c r="J85" s="7">
        <v>8.81</v>
      </c>
      <c r="K85" s="7">
        <v>8140.0000000000009</v>
      </c>
      <c r="L85" s="7">
        <v>3.68</v>
      </c>
      <c r="M85" s="7">
        <f t="shared" si="89"/>
        <v>282928.83740000002</v>
      </c>
      <c r="N85" s="7">
        <v>52400</v>
      </c>
      <c r="O85" s="7">
        <v>1800</v>
      </c>
      <c r="P85" s="7">
        <f t="shared" si="75"/>
        <v>17.399999999999999</v>
      </c>
      <c r="Q85" s="7">
        <v>10.6</v>
      </c>
      <c r="R85" s="3">
        <v>8.81</v>
      </c>
      <c r="S85" s="7">
        <v>3240</v>
      </c>
      <c r="T85" s="5">
        <v>3.68</v>
      </c>
      <c r="U85" s="7">
        <v>8.23</v>
      </c>
      <c r="V85" s="7">
        <v>0.36</v>
      </c>
      <c r="W85" s="2">
        <v>38.1</v>
      </c>
      <c r="X85" s="2">
        <v>63.5</v>
      </c>
      <c r="Y85" s="3">
        <v>4.76</v>
      </c>
      <c r="Z85">
        <f t="shared" si="58"/>
        <v>934</v>
      </c>
      <c r="AA85">
        <f t="shared" si="98"/>
        <v>1279.99872</v>
      </c>
      <c r="AB85">
        <f t="shared" si="76"/>
        <v>0</v>
      </c>
      <c r="AC85">
        <f t="shared" si="77"/>
        <v>13.34</v>
      </c>
      <c r="AD85">
        <v>12.7</v>
      </c>
      <c r="AE85">
        <f t="shared" si="78"/>
        <v>0</v>
      </c>
      <c r="AF85">
        <f t="shared" si="62"/>
        <v>38.1</v>
      </c>
      <c r="AG85">
        <v>50</v>
      </c>
      <c r="AH85">
        <f t="shared" si="79"/>
        <v>0</v>
      </c>
      <c r="AI85">
        <f t="shared" si="90"/>
        <v>138</v>
      </c>
      <c r="AJ85">
        <f t="shared" si="91"/>
        <v>161</v>
      </c>
      <c r="AK85">
        <f t="shared" si="92"/>
        <v>192</v>
      </c>
      <c r="AL85">
        <f t="shared" si="80"/>
        <v>192</v>
      </c>
      <c r="AM85">
        <f t="shared" si="93"/>
        <v>200</v>
      </c>
      <c r="AN85" s="7">
        <f t="shared" si="99"/>
        <v>1</v>
      </c>
      <c r="AO85">
        <f t="shared" si="81"/>
        <v>120.75</v>
      </c>
      <c r="AP85">
        <f t="shared" si="82"/>
        <v>8.23</v>
      </c>
      <c r="AQ85">
        <f t="shared" si="83"/>
        <v>0.99399999999999999</v>
      </c>
      <c r="AR85">
        <f t="shared" si="94"/>
        <v>3</v>
      </c>
      <c r="AS85">
        <f t="shared" si="84"/>
        <v>53.546030815972216</v>
      </c>
      <c r="AT85">
        <f t="shared" si="85"/>
        <v>42.263882123046869</v>
      </c>
      <c r="AU85">
        <f t="shared" si="86"/>
        <v>39.5</v>
      </c>
      <c r="AV85">
        <f t="shared" si="95"/>
        <v>50</v>
      </c>
      <c r="AW85">
        <f t="shared" si="87"/>
        <v>0</v>
      </c>
      <c r="AX85" s="7">
        <f t="shared" si="100"/>
        <v>210.15</v>
      </c>
      <c r="AY85">
        <f t="shared" si="101"/>
        <v>238.17</v>
      </c>
      <c r="AZ85">
        <f t="shared" si="96"/>
        <v>288</v>
      </c>
      <c r="BA85">
        <f t="shared" si="97"/>
        <v>0</v>
      </c>
      <c r="BB85" s="4" t="str">
        <f t="shared" si="88"/>
        <v>Not OK</v>
      </c>
      <c r="BC85" s="7">
        <v>3.6</v>
      </c>
      <c r="BD85">
        <f t="shared" si="73"/>
        <v>1000</v>
      </c>
      <c r="BE85">
        <f t="shared" si="102"/>
        <v>5.4</v>
      </c>
      <c r="BF85">
        <f t="shared" si="103"/>
        <v>185.18518518518516</v>
      </c>
    </row>
    <row r="86" spans="1:58">
      <c r="AA86">
        <f t="shared" si="98"/>
        <v>1279.99872</v>
      </c>
      <c r="AG86">
        <v>50</v>
      </c>
      <c r="AX86" s="7"/>
      <c r="AY86">
        <f t="shared" si="101"/>
        <v>0</v>
      </c>
    </row>
    <row r="87" spans="1:58">
      <c r="A87" s="7">
        <v>77</v>
      </c>
      <c r="B87" s="7" t="s">
        <v>0</v>
      </c>
      <c r="C87" s="7">
        <v>84.7</v>
      </c>
      <c r="D87" s="7">
        <f t="shared" ref="D87:D118" si="104">2*E87</f>
        <v>21600</v>
      </c>
      <c r="E87" s="7">
        <v>10800</v>
      </c>
      <c r="F87" s="7">
        <v>44.5</v>
      </c>
      <c r="G87" s="7">
        <v>40800000</v>
      </c>
      <c r="H87" s="7">
        <v>287000</v>
      </c>
      <c r="I87" s="7">
        <v>61.2</v>
      </c>
      <c r="J87" s="7">
        <v>61</v>
      </c>
      <c r="K87" s="7">
        <v>518000</v>
      </c>
      <c r="L87" s="7">
        <v>26.7</v>
      </c>
      <c r="M87" s="7">
        <f>(2*N87)+(2*E87*(0.5*$B$5+R87)^2)</f>
        <v>175689600</v>
      </c>
      <c r="N87" s="7">
        <v>40800000</v>
      </c>
      <c r="O87" s="7">
        <v>287000</v>
      </c>
      <c r="P87" s="7">
        <f t="shared" si="75"/>
        <v>90.19</v>
      </c>
      <c r="Q87" s="7">
        <v>61.2</v>
      </c>
      <c r="R87" s="2">
        <v>61</v>
      </c>
      <c r="S87" s="7">
        <v>518000</v>
      </c>
      <c r="T87" s="12">
        <v>26.7</v>
      </c>
      <c r="U87" s="7">
        <v>39.6</v>
      </c>
      <c r="V87" s="7">
        <v>1</v>
      </c>
      <c r="W87" s="1">
        <v>203</v>
      </c>
      <c r="X87" s="1">
        <v>203</v>
      </c>
      <c r="Y87" s="2">
        <v>28.6</v>
      </c>
      <c r="Z87">
        <f t="shared" ref="Z87" si="105">D87</f>
        <v>21600</v>
      </c>
      <c r="AA87">
        <f t="shared" si="98"/>
        <v>1279.99872</v>
      </c>
      <c r="AB87">
        <f t="shared" ref="AB87" si="106">IF(Z87&gt;AA87,1,0)</f>
        <v>1</v>
      </c>
      <c r="AC87">
        <f t="shared" ref="AC87" si="107">ROUND(MAX(X87,W87)/Y87,2)</f>
        <v>7.1</v>
      </c>
      <c r="AD87">
        <v>12.7</v>
      </c>
      <c r="AE87">
        <f t="shared" ref="AE87" si="108">IF(AC87&gt;AD87,0,1)</f>
        <v>1</v>
      </c>
      <c r="AF87">
        <f t="shared" ref="AF87" si="109">MIN(X87,W87)</f>
        <v>203</v>
      </c>
      <c r="AG87">
        <v>50</v>
      </c>
      <c r="AH87">
        <f t="shared" ref="AH87" si="110">IF(AF87&gt;AG87,1,0)</f>
        <v>1</v>
      </c>
      <c r="AI87">
        <f t="shared" ref="AI87" si="111">ROUND(($B$2*1000/I87),0)</f>
        <v>46</v>
      </c>
      <c r="AJ87">
        <f>ROUND(($B$2*1000/P87),0)</f>
        <v>31</v>
      </c>
      <c r="AK87">
        <f>ROUND((((($B$2*1000)/3-75)/U87)^2+(AJ87)^2)^0.5,0)</f>
        <v>38</v>
      </c>
      <c r="AL87">
        <f t="shared" ref="AL87" si="112">MAX(AI87,AK87)</f>
        <v>46</v>
      </c>
      <c r="AM87">
        <f t="shared" si="93"/>
        <v>200</v>
      </c>
      <c r="AN87" s="7">
        <f t="shared" ref="AN87" si="113">IF(AL87&lt;AM87,1,0)</f>
        <v>1</v>
      </c>
      <c r="AO87">
        <f t="shared" ref="AO87" si="114">0.75*MAX(AI87,AJ87)</f>
        <v>34.5</v>
      </c>
      <c r="AP87">
        <f t="shared" ref="AP87" si="115">U87</f>
        <v>39.6</v>
      </c>
      <c r="AQ87">
        <f t="shared" ref="AQ87" si="116">ROUND((AO87*AP87)/1000,3)</f>
        <v>1.3660000000000001</v>
      </c>
      <c r="AR87">
        <f>ROUND(((($B$2*1000)/(AQ87*1000+75))+0.5),0)</f>
        <v>2</v>
      </c>
      <c r="AS87">
        <f t="shared" ref="AS87" si="117">1973920.88/(AL87^2)</f>
        <v>932.85485822306237</v>
      </c>
      <c r="AT87">
        <f t="shared" ref="AT87" si="118">IF(AL87&gt;133,0.877*AS87,250*0.658^(250/AS87))*0.9</f>
        <v>201.12592374323222</v>
      </c>
      <c r="AU87">
        <f t="shared" ref="AU87" si="119">ROUND((AT87*D87)/1000,1)</f>
        <v>4344.3</v>
      </c>
      <c r="AV87">
        <f t="shared" si="95"/>
        <v>50</v>
      </c>
      <c r="AW87">
        <f t="shared" ref="AW87" si="120">IF(AU87&lt;AV87,0,1)</f>
        <v>1</v>
      </c>
      <c r="AX87" s="7">
        <f t="shared" si="100"/>
        <v>4860</v>
      </c>
      <c r="AY87">
        <f t="shared" si="101"/>
        <v>5508</v>
      </c>
      <c r="AZ87">
        <f t="shared" si="96"/>
        <v>288</v>
      </c>
      <c r="BA87">
        <f t="shared" si="97"/>
        <v>1</v>
      </c>
      <c r="BB87" s="4" t="str">
        <f t="shared" ref="BB87" si="121">IF(SUM(AB87+AE87+AH87+AN87+AW87+BA87)=6,"OK","Not OK")</f>
        <v>OK</v>
      </c>
      <c r="BC87" s="7">
        <v>84.7</v>
      </c>
      <c r="BD87">
        <f t="shared" ref="BD87" si="122">IF(SUM(AB87+AE87+AH87+AN87+AW87+BA87)=6,BC87,1000)</f>
        <v>84.7</v>
      </c>
      <c r="BE87">
        <f t="shared" ref="BE87" si="123">MIN(BD$10:BD$85)</f>
        <v>5.4</v>
      </c>
      <c r="BF87">
        <f t="shared" ref="BF87" si="124">BD87/BE87</f>
        <v>15.685185185185185</v>
      </c>
    </row>
    <row r="88" spans="1:58">
      <c r="A88" s="7">
        <v>78</v>
      </c>
      <c r="B88" s="7" t="s">
        <v>1</v>
      </c>
      <c r="C88" s="7">
        <v>75.900000000000006</v>
      </c>
      <c r="D88" s="7">
        <f t="shared" si="104"/>
        <v>19480</v>
      </c>
      <c r="E88" s="7">
        <v>9740</v>
      </c>
      <c r="F88" s="7">
        <v>41.4</v>
      </c>
      <c r="G88" s="7">
        <v>37100000</v>
      </c>
      <c r="H88" s="7">
        <v>259000</v>
      </c>
      <c r="I88" s="7">
        <v>61.7</v>
      </c>
      <c r="J88" s="7">
        <v>59.9</v>
      </c>
      <c r="K88" s="7">
        <v>467000</v>
      </c>
      <c r="L88" s="7">
        <v>24</v>
      </c>
      <c r="M88" s="7">
        <f t="shared" ref="M88:M137" si="125">(2*N88)+(2*E88*(0.5*$B$5+R88)^2)</f>
        <v>156249954.80000001</v>
      </c>
      <c r="N88" s="7">
        <v>37100000</v>
      </c>
      <c r="O88" s="7">
        <v>259000</v>
      </c>
      <c r="P88" s="7">
        <f t="shared" si="75"/>
        <v>89.56</v>
      </c>
      <c r="Q88" s="7">
        <v>61.7</v>
      </c>
      <c r="R88" s="2">
        <v>59.9</v>
      </c>
      <c r="S88" s="7">
        <v>467000</v>
      </c>
      <c r="T88" s="6">
        <v>24</v>
      </c>
      <c r="U88" s="7">
        <v>39.6</v>
      </c>
      <c r="V88" s="7">
        <v>1</v>
      </c>
      <c r="W88" s="1">
        <v>203</v>
      </c>
      <c r="X88" s="1">
        <v>203</v>
      </c>
      <c r="Y88" s="2">
        <v>25.4</v>
      </c>
      <c r="Z88">
        <f t="shared" ref="Z88:Z137" si="126">D88</f>
        <v>19480</v>
      </c>
      <c r="AA88">
        <f t="shared" si="98"/>
        <v>1279.99872</v>
      </c>
      <c r="AB88">
        <f t="shared" ref="AB88:AB137" si="127">IF(Z88&gt;AA88,1,0)</f>
        <v>1</v>
      </c>
      <c r="AC88">
        <f t="shared" ref="AC88:AC137" si="128">ROUND(MAX(X88,W88)/Y88,2)</f>
        <v>7.99</v>
      </c>
      <c r="AD88">
        <v>12.7</v>
      </c>
      <c r="AE88">
        <f t="shared" ref="AE88:AE137" si="129">IF(AC88&gt;AD88,0,1)</f>
        <v>1</v>
      </c>
      <c r="AF88">
        <f t="shared" ref="AF88:AF137" si="130">MIN(X88,W88)</f>
        <v>203</v>
      </c>
      <c r="AG88">
        <v>50</v>
      </c>
      <c r="AH88">
        <f t="shared" ref="AH88:AH137" si="131">IF(AF88&gt;AG88,1,0)</f>
        <v>1</v>
      </c>
      <c r="AI88">
        <f t="shared" ref="AI88:AI137" si="132">ROUND(($B$2*1000/I88),0)</f>
        <v>45</v>
      </c>
      <c r="AJ88">
        <f t="shared" ref="AJ88:AJ137" si="133">ROUND(($B$2*1000/P88),0)</f>
        <v>31</v>
      </c>
      <c r="AK88">
        <f t="shared" ref="AK88:AK137" si="134">ROUND((((($B$2*1000)/3-75)/U88)^2+(AJ88)^2)^0.5,0)</f>
        <v>38</v>
      </c>
      <c r="AL88">
        <f t="shared" ref="AL88:AL137" si="135">MAX(AI88,AK88)</f>
        <v>45</v>
      </c>
      <c r="AM88">
        <f t="shared" si="93"/>
        <v>200</v>
      </c>
      <c r="AN88" s="7">
        <f t="shared" ref="AN88:AN137" si="136">IF(AL88&lt;AM88,1,0)</f>
        <v>1</v>
      </c>
      <c r="AO88">
        <f t="shared" ref="AO88:AO137" si="137">0.75*MAX(AI88,AJ88)</f>
        <v>33.75</v>
      </c>
      <c r="AP88">
        <f t="shared" ref="AP88:AP137" si="138">U88</f>
        <v>39.6</v>
      </c>
      <c r="AQ88">
        <f t="shared" ref="AQ88:AQ137" si="139">ROUND((AO88*AP88)/1000,3)</f>
        <v>1.337</v>
      </c>
      <c r="AR88">
        <f t="shared" ref="AR88:AR137" si="140">ROUND(((($B$2*1000)/(AQ88*1000+75))+0.5),0)</f>
        <v>2</v>
      </c>
      <c r="AS88">
        <f t="shared" ref="AS88:AS137" si="141">1973920.88/(AL88^2)</f>
        <v>974.77574320987651</v>
      </c>
      <c r="AT88">
        <f t="shared" ref="AT88:AT137" si="142">IF(AL88&gt;133,0.877*AS88,250*0.658^(250/AS88))*0.9</f>
        <v>202.09848135896428</v>
      </c>
      <c r="AU88">
        <f t="shared" ref="AU88:AU137" si="143">ROUND((AT88*D88)/1000,1)</f>
        <v>3936.9</v>
      </c>
      <c r="AV88">
        <f t="shared" si="95"/>
        <v>50</v>
      </c>
      <c r="AW88">
        <f t="shared" ref="AW88:AW137" si="144">IF(AU88&lt;AV88,0,1)</f>
        <v>1</v>
      </c>
      <c r="AX88" s="7">
        <f t="shared" si="100"/>
        <v>4383</v>
      </c>
      <c r="AY88">
        <f t="shared" si="101"/>
        <v>4967.3999999999996</v>
      </c>
      <c r="AZ88">
        <f t="shared" si="96"/>
        <v>288</v>
      </c>
      <c r="BA88">
        <f t="shared" si="97"/>
        <v>1</v>
      </c>
      <c r="BB88" s="4" t="str">
        <f t="shared" ref="BB88:BB137" si="145">IF(SUM(AB88+AE88+AH88+AN88+AW88+BA88)=6,"OK","Not OK")</f>
        <v>OK</v>
      </c>
      <c r="BC88" s="7">
        <v>75.900000000000006</v>
      </c>
      <c r="BD88">
        <f t="shared" ref="BD88:BD137" si="146">IF(SUM(AB88+AE88+AH88+AN88+AW88+BA88)=6,BC88,1000)</f>
        <v>75.900000000000006</v>
      </c>
      <c r="BE88">
        <f t="shared" ref="BE88:BE137" si="147">MIN(BD$10:BD$85)</f>
        <v>5.4</v>
      </c>
      <c r="BF88">
        <f t="shared" ref="BF88:BF137" si="148">BD88/BE88</f>
        <v>14.055555555555555</v>
      </c>
    </row>
    <row r="89" spans="1:58">
      <c r="A89" s="7">
        <v>79</v>
      </c>
      <c r="B89" s="7" t="s">
        <v>2</v>
      </c>
      <c r="C89" s="7">
        <v>67</v>
      </c>
      <c r="D89" s="7">
        <f t="shared" si="104"/>
        <v>17160</v>
      </c>
      <c r="E89" s="7">
        <v>8580</v>
      </c>
      <c r="F89" s="7">
        <v>38.1</v>
      </c>
      <c r="G89" s="7">
        <v>33200000</v>
      </c>
      <c r="H89" s="7">
        <v>229000</v>
      </c>
      <c r="I89" s="7">
        <v>62.2</v>
      </c>
      <c r="J89" s="7">
        <v>58.7</v>
      </c>
      <c r="K89" s="7">
        <v>415000</v>
      </c>
      <c r="L89" s="7">
        <v>21.1</v>
      </c>
      <c r="M89" s="7">
        <f t="shared" si="125"/>
        <v>136029960.40000001</v>
      </c>
      <c r="N89" s="7">
        <v>33200000</v>
      </c>
      <c r="O89" s="7">
        <v>229000</v>
      </c>
      <c r="P89" s="7">
        <f t="shared" si="75"/>
        <v>89.03</v>
      </c>
      <c r="Q89" s="7">
        <v>62.2</v>
      </c>
      <c r="R89" s="2">
        <v>58.7</v>
      </c>
      <c r="S89" s="7">
        <v>415000</v>
      </c>
      <c r="T89" s="6">
        <v>21.1</v>
      </c>
      <c r="U89" s="7">
        <v>39.9</v>
      </c>
      <c r="V89" s="7">
        <v>1</v>
      </c>
      <c r="W89" s="1">
        <v>203</v>
      </c>
      <c r="X89" s="1">
        <v>203</v>
      </c>
      <c r="Y89" s="2">
        <v>22.2</v>
      </c>
      <c r="Z89">
        <f t="shared" si="126"/>
        <v>17160</v>
      </c>
      <c r="AA89">
        <f t="shared" si="98"/>
        <v>1279.99872</v>
      </c>
      <c r="AB89">
        <f t="shared" si="127"/>
        <v>1</v>
      </c>
      <c r="AC89">
        <f t="shared" si="128"/>
        <v>9.14</v>
      </c>
      <c r="AD89">
        <v>12.7</v>
      </c>
      <c r="AE89">
        <f t="shared" si="129"/>
        <v>1</v>
      </c>
      <c r="AF89">
        <f t="shared" si="130"/>
        <v>203</v>
      </c>
      <c r="AG89">
        <v>50</v>
      </c>
      <c r="AH89">
        <f t="shared" si="131"/>
        <v>1</v>
      </c>
      <c r="AI89">
        <f t="shared" si="132"/>
        <v>45</v>
      </c>
      <c r="AJ89">
        <f t="shared" si="133"/>
        <v>31</v>
      </c>
      <c r="AK89">
        <f t="shared" si="134"/>
        <v>38</v>
      </c>
      <c r="AL89">
        <f t="shared" si="135"/>
        <v>45</v>
      </c>
      <c r="AM89">
        <f t="shared" si="93"/>
        <v>200</v>
      </c>
      <c r="AN89" s="7">
        <f t="shared" si="136"/>
        <v>1</v>
      </c>
      <c r="AO89">
        <f t="shared" si="137"/>
        <v>33.75</v>
      </c>
      <c r="AP89">
        <f t="shared" si="138"/>
        <v>39.9</v>
      </c>
      <c r="AQ89">
        <f t="shared" si="139"/>
        <v>1.347</v>
      </c>
      <c r="AR89">
        <f t="shared" si="140"/>
        <v>2</v>
      </c>
      <c r="AS89">
        <f t="shared" si="141"/>
        <v>974.77574320987651</v>
      </c>
      <c r="AT89">
        <f t="shared" si="142"/>
        <v>202.09848135896428</v>
      </c>
      <c r="AU89">
        <f t="shared" si="143"/>
        <v>3468</v>
      </c>
      <c r="AV89">
        <f t="shared" si="95"/>
        <v>50</v>
      </c>
      <c r="AW89">
        <f t="shared" si="144"/>
        <v>1</v>
      </c>
      <c r="AX89" s="7">
        <f t="shared" si="100"/>
        <v>3861</v>
      </c>
      <c r="AY89">
        <f t="shared" si="101"/>
        <v>4375.8</v>
      </c>
      <c r="AZ89">
        <f t="shared" si="96"/>
        <v>288</v>
      </c>
      <c r="BA89">
        <f t="shared" si="97"/>
        <v>1</v>
      </c>
      <c r="BB89" s="4" t="str">
        <f t="shared" si="145"/>
        <v>OK</v>
      </c>
      <c r="BC89" s="7">
        <v>67</v>
      </c>
      <c r="BD89">
        <f t="shared" si="146"/>
        <v>67</v>
      </c>
      <c r="BE89">
        <f t="shared" si="147"/>
        <v>5.4</v>
      </c>
      <c r="BF89">
        <f t="shared" si="148"/>
        <v>12.407407407407407</v>
      </c>
    </row>
    <row r="90" spans="1:58">
      <c r="A90" s="7">
        <v>80</v>
      </c>
      <c r="B90" s="7" t="s">
        <v>3</v>
      </c>
      <c r="C90" s="7">
        <v>57.9</v>
      </c>
      <c r="D90" s="7">
        <f t="shared" si="104"/>
        <v>14840</v>
      </c>
      <c r="E90" s="7">
        <v>7420</v>
      </c>
      <c r="F90" s="7">
        <v>35.1</v>
      </c>
      <c r="G90" s="7">
        <v>29100000</v>
      </c>
      <c r="H90" s="7">
        <v>200000</v>
      </c>
      <c r="I90" s="7">
        <v>62.5</v>
      </c>
      <c r="J90" s="7">
        <v>57.4</v>
      </c>
      <c r="K90" s="7">
        <v>361000</v>
      </c>
      <c r="L90" s="7">
        <v>18.3</v>
      </c>
      <c r="M90" s="7">
        <f t="shared" si="125"/>
        <v>115983398.40000001</v>
      </c>
      <c r="N90" s="7">
        <v>29100000</v>
      </c>
      <c r="O90" s="7">
        <v>200000</v>
      </c>
      <c r="P90" s="7">
        <f t="shared" si="75"/>
        <v>88.41</v>
      </c>
      <c r="Q90" s="7">
        <v>62.5</v>
      </c>
      <c r="R90" s="2">
        <v>57.4</v>
      </c>
      <c r="S90" s="7">
        <v>361000</v>
      </c>
      <c r="T90" s="12">
        <v>18.3</v>
      </c>
      <c r="U90" s="7">
        <v>39.9</v>
      </c>
      <c r="V90" s="7">
        <v>1</v>
      </c>
      <c r="W90" s="1">
        <v>203</v>
      </c>
      <c r="X90" s="1">
        <v>203</v>
      </c>
      <c r="Y90" s="2">
        <v>19.100000000000001</v>
      </c>
      <c r="Z90">
        <f t="shared" si="126"/>
        <v>14840</v>
      </c>
      <c r="AA90">
        <f t="shared" si="98"/>
        <v>1279.99872</v>
      </c>
      <c r="AB90">
        <f t="shared" si="127"/>
        <v>1</v>
      </c>
      <c r="AC90">
        <f t="shared" si="128"/>
        <v>10.63</v>
      </c>
      <c r="AD90">
        <v>12.7</v>
      </c>
      <c r="AE90">
        <f t="shared" si="129"/>
        <v>1</v>
      </c>
      <c r="AF90">
        <f t="shared" si="130"/>
        <v>203</v>
      </c>
      <c r="AG90">
        <v>50</v>
      </c>
      <c r="AH90">
        <f t="shared" si="131"/>
        <v>1</v>
      </c>
      <c r="AI90">
        <f t="shared" si="132"/>
        <v>45</v>
      </c>
      <c r="AJ90">
        <f t="shared" si="133"/>
        <v>32</v>
      </c>
      <c r="AK90">
        <f t="shared" si="134"/>
        <v>39</v>
      </c>
      <c r="AL90">
        <f t="shared" si="135"/>
        <v>45</v>
      </c>
      <c r="AM90">
        <f t="shared" si="93"/>
        <v>200</v>
      </c>
      <c r="AN90" s="7">
        <f t="shared" si="136"/>
        <v>1</v>
      </c>
      <c r="AO90">
        <f t="shared" si="137"/>
        <v>33.75</v>
      </c>
      <c r="AP90">
        <f t="shared" si="138"/>
        <v>39.9</v>
      </c>
      <c r="AQ90">
        <f t="shared" si="139"/>
        <v>1.347</v>
      </c>
      <c r="AR90">
        <f t="shared" si="140"/>
        <v>2</v>
      </c>
      <c r="AS90">
        <f t="shared" si="141"/>
        <v>974.77574320987651</v>
      </c>
      <c r="AT90">
        <f t="shared" si="142"/>
        <v>202.09848135896428</v>
      </c>
      <c r="AU90">
        <f t="shared" si="143"/>
        <v>2999.1</v>
      </c>
      <c r="AV90">
        <f t="shared" si="95"/>
        <v>50</v>
      </c>
      <c r="AW90">
        <f t="shared" si="144"/>
        <v>1</v>
      </c>
      <c r="AX90" s="7">
        <f t="shared" si="100"/>
        <v>3339</v>
      </c>
      <c r="AY90">
        <f t="shared" si="101"/>
        <v>3784.2</v>
      </c>
      <c r="AZ90">
        <f t="shared" si="96"/>
        <v>288</v>
      </c>
      <c r="BA90">
        <f t="shared" si="97"/>
        <v>1</v>
      </c>
      <c r="BB90" s="4" t="str">
        <f t="shared" si="145"/>
        <v>OK</v>
      </c>
      <c r="BC90" s="7">
        <v>57.9</v>
      </c>
      <c r="BD90">
        <f t="shared" si="146"/>
        <v>57.9</v>
      </c>
      <c r="BE90">
        <f t="shared" si="147"/>
        <v>5.4</v>
      </c>
      <c r="BF90">
        <f t="shared" si="148"/>
        <v>10.722222222222221</v>
      </c>
    </row>
    <row r="91" spans="1:58">
      <c r="A91" s="7">
        <v>81</v>
      </c>
      <c r="B91" s="7" t="s">
        <v>4</v>
      </c>
      <c r="C91" s="7">
        <v>48.7</v>
      </c>
      <c r="D91" s="7">
        <f t="shared" si="104"/>
        <v>12500</v>
      </c>
      <c r="E91" s="7">
        <v>6250</v>
      </c>
      <c r="F91" s="7">
        <v>31.8</v>
      </c>
      <c r="G91" s="7">
        <v>24800000</v>
      </c>
      <c r="H91" s="7">
        <v>169000</v>
      </c>
      <c r="I91" s="7">
        <v>63</v>
      </c>
      <c r="J91" s="7">
        <v>56.1</v>
      </c>
      <c r="K91" s="7">
        <v>305000</v>
      </c>
      <c r="L91" s="7">
        <v>15.4</v>
      </c>
      <c r="M91" s="7">
        <f t="shared" si="125"/>
        <v>96265125</v>
      </c>
      <c r="N91" s="7">
        <v>24800000</v>
      </c>
      <c r="O91" s="7">
        <v>169000</v>
      </c>
      <c r="P91" s="7">
        <f t="shared" si="75"/>
        <v>87.76</v>
      </c>
      <c r="Q91" s="7">
        <v>63</v>
      </c>
      <c r="R91" s="2">
        <v>56.1</v>
      </c>
      <c r="S91" s="7">
        <v>305000</v>
      </c>
      <c r="T91" s="12">
        <v>15.4</v>
      </c>
      <c r="U91" s="7">
        <v>40.1</v>
      </c>
      <c r="V91" s="7">
        <v>1</v>
      </c>
      <c r="W91" s="1">
        <v>203</v>
      </c>
      <c r="X91" s="1">
        <v>203</v>
      </c>
      <c r="Y91" s="2">
        <v>15.9</v>
      </c>
      <c r="Z91">
        <f t="shared" si="126"/>
        <v>12500</v>
      </c>
      <c r="AA91">
        <f t="shared" si="98"/>
        <v>1279.99872</v>
      </c>
      <c r="AB91">
        <f t="shared" si="127"/>
        <v>1</v>
      </c>
      <c r="AC91">
        <f t="shared" si="128"/>
        <v>12.77</v>
      </c>
      <c r="AD91">
        <v>12.7</v>
      </c>
      <c r="AE91">
        <f t="shared" si="129"/>
        <v>0</v>
      </c>
      <c r="AF91">
        <f t="shared" si="130"/>
        <v>203</v>
      </c>
      <c r="AG91">
        <v>50</v>
      </c>
      <c r="AH91">
        <f t="shared" si="131"/>
        <v>1</v>
      </c>
      <c r="AI91">
        <f t="shared" si="132"/>
        <v>44</v>
      </c>
      <c r="AJ91">
        <f t="shared" si="133"/>
        <v>32</v>
      </c>
      <c r="AK91">
        <f t="shared" si="134"/>
        <v>38</v>
      </c>
      <c r="AL91">
        <f t="shared" si="135"/>
        <v>44</v>
      </c>
      <c r="AM91">
        <f t="shared" si="93"/>
        <v>200</v>
      </c>
      <c r="AN91" s="7">
        <f t="shared" si="136"/>
        <v>1</v>
      </c>
      <c r="AO91">
        <f t="shared" si="137"/>
        <v>33</v>
      </c>
      <c r="AP91">
        <f t="shared" si="138"/>
        <v>40.1</v>
      </c>
      <c r="AQ91">
        <f t="shared" si="139"/>
        <v>1.323</v>
      </c>
      <c r="AR91">
        <f t="shared" si="140"/>
        <v>3</v>
      </c>
      <c r="AS91">
        <f t="shared" si="141"/>
        <v>1019.5872314049586</v>
      </c>
      <c r="AT91">
        <f t="shared" si="142"/>
        <v>203.05421288360318</v>
      </c>
      <c r="AU91">
        <f t="shared" si="143"/>
        <v>2538.1999999999998</v>
      </c>
      <c r="AV91">
        <f t="shared" si="95"/>
        <v>50</v>
      </c>
      <c r="AW91">
        <f t="shared" si="144"/>
        <v>1</v>
      </c>
      <c r="AX91" s="7">
        <f t="shared" si="100"/>
        <v>2812.5</v>
      </c>
      <c r="AY91">
        <f t="shared" si="101"/>
        <v>3187.5</v>
      </c>
      <c r="AZ91">
        <f t="shared" si="96"/>
        <v>288</v>
      </c>
      <c r="BA91">
        <f t="shared" si="97"/>
        <v>1</v>
      </c>
      <c r="BB91" s="4" t="str">
        <f t="shared" si="145"/>
        <v>Not OK</v>
      </c>
      <c r="BC91" s="7">
        <v>48.7</v>
      </c>
      <c r="BD91">
        <f t="shared" si="146"/>
        <v>1000</v>
      </c>
      <c r="BE91">
        <f t="shared" si="147"/>
        <v>5.4</v>
      </c>
      <c r="BF91">
        <f t="shared" si="148"/>
        <v>185.18518518518516</v>
      </c>
    </row>
    <row r="92" spans="1:58">
      <c r="A92" s="7">
        <v>82</v>
      </c>
      <c r="B92" s="7" t="s">
        <v>5</v>
      </c>
      <c r="C92" s="7">
        <v>44</v>
      </c>
      <c r="D92" s="7">
        <f t="shared" si="104"/>
        <v>11320</v>
      </c>
      <c r="E92" s="7">
        <v>5660</v>
      </c>
      <c r="F92" s="7">
        <v>30.2</v>
      </c>
      <c r="G92" s="7">
        <v>22600000</v>
      </c>
      <c r="H92" s="7">
        <v>153000</v>
      </c>
      <c r="I92" s="7">
        <v>63.2</v>
      </c>
      <c r="J92" s="7">
        <v>55.6</v>
      </c>
      <c r="K92" s="7">
        <v>275000</v>
      </c>
      <c r="L92" s="7">
        <v>13.9</v>
      </c>
      <c r="M92" s="7">
        <f t="shared" si="125"/>
        <v>86771115.200000003</v>
      </c>
      <c r="N92" s="7">
        <v>22600000</v>
      </c>
      <c r="O92" s="7">
        <v>153000</v>
      </c>
      <c r="P92" s="7">
        <f t="shared" si="75"/>
        <v>87.55</v>
      </c>
      <c r="Q92" s="7">
        <v>63.2</v>
      </c>
      <c r="R92" s="2">
        <v>55.6</v>
      </c>
      <c r="S92" s="7">
        <v>275000</v>
      </c>
      <c r="T92" s="12">
        <v>13.9</v>
      </c>
      <c r="U92" s="7">
        <v>40.1</v>
      </c>
      <c r="V92" s="7">
        <v>1</v>
      </c>
      <c r="W92" s="1">
        <v>203</v>
      </c>
      <c r="X92" s="1">
        <v>203</v>
      </c>
      <c r="Y92" s="2">
        <v>14.3</v>
      </c>
      <c r="Z92">
        <f t="shared" si="126"/>
        <v>11320</v>
      </c>
      <c r="AA92">
        <f t="shared" si="98"/>
        <v>1279.99872</v>
      </c>
      <c r="AB92">
        <f t="shared" si="127"/>
        <v>1</v>
      </c>
      <c r="AC92">
        <f t="shared" si="128"/>
        <v>14.2</v>
      </c>
      <c r="AD92">
        <v>12.7</v>
      </c>
      <c r="AE92">
        <f t="shared" si="129"/>
        <v>0</v>
      </c>
      <c r="AF92">
        <f t="shared" si="130"/>
        <v>203</v>
      </c>
      <c r="AG92">
        <v>50</v>
      </c>
      <c r="AH92">
        <f t="shared" si="131"/>
        <v>1</v>
      </c>
      <c r="AI92">
        <f t="shared" si="132"/>
        <v>44</v>
      </c>
      <c r="AJ92">
        <f t="shared" si="133"/>
        <v>32</v>
      </c>
      <c r="AK92">
        <f t="shared" si="134"/>
        <v>38</v>
      </c>
      <c r="AL92">
        <f t="shared" si="135"/>
        <v>44</v>
      </c>
      <c r="AM92">
        <f t="shared" si="93"/>
        <v>200</v>
      </c>
      <c r="AN92" s="7">
        <f t="shared" si="136"/>
        <v>1</v>
      </c>
      <c r="AO92">
        <f t="shared" si="137"/>
        <v>33</v>
      </c>
      <c r="AP92">
        <f t="shared" si="138"/>
        <v>40.1</v>
      </c>
      <c r="AQ92">
        <f t="shared" si="139"/>
        <v>1.323</v>
      </c>
      <c r="AR92">
        <f t="shared" si="140"/>
        <v>3</v>
      </c>
      <c r="AS92">
        <f t="shared" si="141"/>
        <v>1019.5872314049586</v>
      </c>
      <c r="AT92">
        <f t="shared" si="142"/>
        <v>203.05421288360318</v>
      </c>
      <c r="AU92">
        <f t="shared" si="143"/>
        <v>2298.6</v>
      </c>
      <c r="AV92">
        <f t="shared" si="95"/>
        <v>50</v>
      </c>
      <c r="AW92">
        <f t="shared" si="144"/>
        <v>1</v>
      </c>
      <c r="AX92" s="7">
        <f t="shared" si="100"/>
        <v>2547</v>
      </c>
      <c r="AY92">
        <f t="shared" si="101"/>
        <v>2886.6</v>
      </c>
      <c r="AZ92">
        <f t="shared" si="96"/>
        <v>288</v>
      </c>
      <c r="BA92">
        <f t="shared" si="97"/>
        <v>1</v>
      </c>
      <c r="BB92" s="4" t="str">
        <f t="shared" si="145"/>
        <v>Not OK</v>
      </c>
      <c r="BC92" s="7">
        <v>44</v>
      </c>
      <c r="BD92">
        <f t="shared" si="146"/>
        <v>1000</v>
      </c>
      <c r="BE92">
        <f t="shared" si="147"/>
        <v>5.4</v>
      </c>
      <c r="BF92">
        <f t="shared" si="148"/>
        <v>185.18518518518516</v>
      </c>
    </row>
    <row r="93" spans="1:58">
      <c r="A93" s="7">
        <v>83</v>
      </c>
      <c r="B93" s="7" t="s">
        <v>6</v>
      </c>
      <c r="C93" s="7">
        <v>39.9</v>
      </c>
      <c r="D93" s="7">
        <f t="shared" si="104"/>
        <v>10120</v>
      </c>
      <c r="E93" s="7">
        <v>5060</v>
      </c>
      <c r="F93" s="7">
        <v>28.7</v>
      </c>
      <c r="G93" s="7">
        <v>20300000</v>
      </c>
      <c r="H93" s="7">
        <v>137000</v>
      </c>
      <c r="I93" s="7">
        <v>63.2</v>
      </c>
      <c r="J93" s="7">
        <v>55.1</v>
      </c>
      <c r="K93" s="7">
        <v>247000</v>
      </c>
      <c r="L93" s="7">
        <v>12.4</v>
      </c>
      <c r="M93" s="7">
        <f t="shared" si="125"/>
        <v>77153541.200000003</v>
      </c>
      <c r="N93" s="7">
        <v>20300000</v>
      </c>
      <c r="O93" s="7">
        <v>137000</v>
      </c>
      <c r="P93" s="7">
        <f t="shared" si="75"/>
        <v>87.31</v>
      </c>
      <c r="Q93" s="7">
        <v>63.2</v>
      </c>
      <c r="R93" s="2">
        <v>55.1</v>
      </c>
      <c r="S93" s="7">
        <v>247000</v>
      </c>
      <c r="T93" s="12">
        <v>12.4</v>
      </c>
      <c r="U93" s="7">
        <v>40.4</v>
      </c>
      <c r="V93" s="7">
        <v>1</v>
      </c>
      <c r="W93" s="1">
        <v>203</v>
      </c>
      <c r="X93" s="1">
        <v>203</v>
      </c>
      <c r="Y93" s="2">
        <v>12.7</v>
      </c>
      <c r="Z93">
        <f t="shared" si="126"/>
        <v>10120</v>
      </c>
      <c r="AA93">
        <f t="shared" si="98"/>
        <v>1279.99872</v>
      </c>
      <c r="AB93">
        <f t="shared" si="127"/>
        <v>1</v>
      </c>
      <c r="AC93">
        <f t="shared" si="128"/>
        <v>15.98</v>
      </c>
      <c r="AD93">
        <v>12.7</v>
      </c>
      <c r="AE93">
        <f t="shared" si="129"/>
        <v>0</v>
      </c>
      <c r="AF93">
        <f t="shared" si="130"/>
        <v>203</v>
      </c>
      <c r="AG93">
        <v>50</v>
      </c>
      <c r="AH93">
        <f t="shared" si="131"/>
        <v>1</v>
      </c>
      <c r="AI93">
        <f t="shared" si="132"/>
        <v>44</v>
      </c>
      <c r="AJ93">
        <f t="shared" si="133"/>
        <v>32</v>
      </c>
      <c r="AK93">
        <f t="shared" si="134"/>
        <v>38</v>
      </c>
      <c r="AL93">
        <f t="shared" si="135"/>
        <v>44</v>
      </c>
      <c r="AM93">
        <f t="shared" si="93"/>
        <v>200</v>
      </c>
      <c r="AN93" s="7">
        <f t="shared" si="136"/>
        <v>1</v>
      </c>
      <c r="AO93">
        <f t="shared" si="137"/>
        <v>33</v>
      </c>
      <c r="AP93">
        <f t="shared" si="138"/>
        <v>40.4</v>
      </c>
      <c r="AQ93">
        <f t="shared" si="139"/>
        <v>1.333</v>
      </c>
      <c r="AR93">
        <f t="shared" si="140"/>
        <v>2</v>
      </c>
      <c r="AS93">
        <f t="shared" si="141"/>
        <v>1019.5872314049586</v>
      </c>
      <c r="AT93">
        <f t="shared" si="142"/>
        <v>203.05421288360318</v>
      </c>
      <c r="AU93">
        <f t="shared" si="143"/>
        <v>2054.9</v>
      </c>
      <c r="AV93">
        <f t="shared" si="95"/>
        <v>50</v>
      </c>
      <c r="AW93">
        <f t="shared" si="144"/>
        <v>1</v>
      </c>
      <c r="AX93" s="7">
        <f t="shared" si="100"/>
        <v>2277</v>
      </c>
      <c r="AY93">
        <f t="shared" si="101"/>
        <v>2580.6</v>
      </c>
      <c r="AZ93">
        <f t="shared" si="96"/>
        <v>288</v>
      </c>
      <c r="BA93">
        <f t="shared" si="97"/>
        <v>1</v>
      </c>
      <c r="BB93" s="4" t="str">
        <f t="shared" si="145"/>
        <v>Not OK</v>
      </c>
      <c r="BC93" s="7">
        <v>39.9</v>
      </c>
      <c r="BD93">
        <f t="shared" si="146"/>
        <v>1000</v>
      </c>
      <c r="BE93">
        <f t="shared" si="147"/>
        <v>5.4</v>
      </c>
      <c r="BF93">
        <f t="shared" si="148"/>
        <v>185.18518518518516</v>
      </c>
    </row>
    <row r="94" spans="1:58">
      <c r="A94" s="7">
        <v>84</v>
      </c>
      <c r="B94" s="7" t="s">
        <v>7</v>
      </c>
      <c r="C94" s="7">
        <v>55.7</v>
      </c>
      <c r="D94" s="7">
        <f t="shared" si="104"/>
        <v>14200</v>
      </c>
      <c r="E94" s="7">
        <v>7100</v>
      </c>
      <c r="F94" s="7">
        <v>38.1</v>
      </c>
      <c r="G94" s="7">
        <v>14700000</v>
      </c>
      <c r="H94" s="7">
        <v>140000</v>
      </c>
      <c r="I94" s="7">
        <v>45.5</v>
      </c>
      <c r="J94" s="7">
        <v>47.2</v>
      </c>
      <c r="K94" s="7">
        <v>252000</v>
      </c>
      <c r="L94" s="7">
        <v>23.3</v>
      </c>
      <c r="M94" s="7">
        <f t="shared" si="125"/>
        <v>68092728</v>
      </c>
      <c r="N94" s="7">
        <v>14700000</v>
      </c>
      <c r="O94" s="7">
        <v>140000</v>
      </c>
      <c r="P94" s="7">
        <f t="shared" si="75"/>
        <v>69.25</v>
      </c>
      <c r="Q94" s="7">
        <v>45.5</v>
      </c>
      <c r="R94" s="2">
        <v>47.2</v>
      </c>
      <c r="S94" s="7">
        <v>252000</v>
      </c>
      <c r="T94" s="12">
        <v>23.3</v>
      </c>
      <c r="U94" s="7">
        <v>29.7</v>
      </c>
      <c r="V94" s="7">
        <v>1</v>
      </c>
      <c r="W94" s="1">
        <v>152</v>
      </c>
      <c r="X94" s="1">
        <v>152</v>
      </c>
      <c r="Y94" s="2">
        <v>25.4</v>
      </c>
      <c r="Z94">
        <f t="shared" si="126"/>
        <v>14200</v>
      </c>
      <c r="AA94">
        <f t="shared" si="98"/>
        <v>1279.99872</v>
      </c>
      <c r="AB94">
        <f t="shared" si="127"/>
        <v>1</v>
      </c>
      <c r="AC94">
        <f t="shared" si="128"/>
        <v>5.98</v>
      </c>
      <c r="AD94">
        <v>12.7</v>
      </c>
      <c r="AE94">
        <f t="shared" si="129"/>
        <v>1</v>
      </c>
      <c r="AF94">
        <f t="shared" si="130"/>
        <v>152</v>
      </c>
      <c r="AG94">
        <v>50</v>
      </c>
      <c r="AH94">
        <f t="shared" si="131"/>
        <v>1</v>
      </c>
      <c r="AI94">
        <f t="shared" si="132"/>
        <v>62</v>
      </c>
      <c r="AJ94">
        <f t="shared" si="133"/>
        <v>40</v>
      </c>
      <c r="AK94">
        <f t="shared" si="134"/>
        <v>49</v>
      </c>
      <c r="AL94">
        <f t="shared" si="135"/>
        <v>62</v>
      </c>
      <c r="AM94">
        <f t="shared" si="93"/>
        <v>200</v>
      </c>
      <c r="AN94" s="7">
        <f t="shared" si="136"/>
        <v>1</v>
      </c>
      <c r="AO94">
        <f t="shared" si="137"/>
        <v>46.5</v>
      </c>
      <c r="AP94">
        <f t="shared" si="138"/>
        <v>29.7</v>
      </c>
      <c r="AQ94">
        <f t="shared" si="139"/>
        <v>1.381</v>
      </c>
      <c r="AR94">
        <f t="shared" si="140"/>
        <v>2</v>
      </c>
      <c r="AS94">
        <f t="shared" si="141"/>
        <v>513.50699271592089</v>
      </c>
      <c r="AT94">
        <f t="shared" si="142"/>
        <v>183.52114312263913</v>
      </c>
      <c r="AU94">
        <f t="shared" si="143"/>
        <v>2606</v>
      </c>
      <c r="AV94">
        <f t="shared" si="95"/>
        <v>50</v>
      </c>
      <c r="AW94">
        <f t="shared" si="144"/>
        <v>1</v>
      </c>
      <c r="AX94" s="7">
        <f t="shared" si="100"/>
        <v>3195</v>
      </c>
      <c r="AY94">
        <f t="shared" si="101"/>
        <v>3621</v>
      </c>
      <c r="AZ94">
        <f t="shared" si="96"/>
        <v>288</v>
      </c>
      <c r="BA94">
        <f t="shared" si="97"/>
        <v>1</v>
      </c>
      <c r="BB94" s="4" t="str">
        <f t="shared" si="145"/>
        <v>OK</v>
      </c>
      <c r="BC94" s="7">
        <v>55.7</v>
      </c>
      <c r="BD94">
        <f t="shared" si="146"/>
        <v>55.7</v>
      </c>
      <c r="BE94">
        <f t="shared" si="147"/>
        <v>5.4</v>
      </c>
      <c r="BF94">
        <f t="shared" si="148"/>
        <v>10.314814814814815</v>
      </c>
    </row>
    <row r="95" spans="1:58">
      <c r="A95" s="7">
        <v>85</v>
      </c>
      <c r="B95" s="7" t="s">
        <v>8</v>
      </c>
      <c r="C95" s="7">
        <v>49.3</v>
      </c>
      <c r="D95" s="7">
        <f t="shared" si="104"/>
        <v>12580</v>
      </c>
      <c r="E95" s="7">
        <v>6290</v>
      </c>
      <c r="F95" s="7">
        <v>35.1</v>
      </c>
      <c r="G95" s="7">
        <v>13300000</v>
      </c>
      <c r="H95" s="7">
        <v>125000</v>
      </c>
      <c r="I95" s="7">
        <v>46</v>
      </c>
      <c r="J95" s="7">
        <v>46</v>
      </c>
      <c r="K95" s="7">
        <v>225000</v>
      </c>
      <c r="L95" s="7">
        <v>20.7</v>
      </c>
      <c r="M95" s="7">
        <f t="shared" si="125"/>
        <v>59320580</v>
      </c>
      <c r="N95" s="7">
        <v>13300000</v>
      </c>
      <c r="O95" s="7">
        <v>125000</v>
      </c>
      <c r="P95" s="7">
        <f t="shared" si="75"/>
        <v>68.67</v>
      </c>
      <c r="Q95" s="7">
        <v>46</v>
      </c>
      <c r="R95" s="2">
        <v>46</v>
      </c>
      <c r="S95" s="7">
        <v>225000</v>
      </c>
      <c r="T95" s="12">
        <v>20.7</v>
      </c>
      <c r="U95" s="7">
        <v>29.7</v>
      </c>
      <c r="V95" s="7">
        <v>1</v>
      </c>
      <c r="W95" s="1">
        <v>152</v>
      </c>
      <c r="X95" s="1">
        <v>152</v>
      </c>
      <c r="Y95" s="2">
        <v>22.2</v>
      </c>
      <c r="Z95">
        <f t="shared" si="126"/>
        <v>12580</v>
      </c>
      <c r="AA95">
        <f t="shared" si="98"/>
        <v>1279.99872</v>
      </c>
      <c r="AB95">
        <f t="shared" si="127"/>
        <v>1</v>
      </c>
      <c r="AC95">
        <f t="shared" si="128"/>
        <v>6.85</v>
      </c>
      <c r="AD95">
        <v>12.7</v>
      </c>
      <c r="AE95">
        <f t="shared" si="129"/>
        <v>1</v>
      </c>
      <c r="AF95">
        <f t="shared" si="130"/>
        <v>152</v>
      </c>
      <c r="AG95">
        <v>50</v>
      </c>
      <c r="AH95">
        <f t="shared" si="131"/>
        <v>1</v>
      </c>
      <c r="AI95">
        <f t="shared" si="132"/>
        <v>61</v>
      </c>
      <c r="AJ95">
        <f t="shared" si="133"/>
        <v>41</v>
      </c>
      <c r="AK95">
        <f t="shared" si="134"/>
        <v>50</v>
      </c>
      <c r="AL95">
        <f t="shared" si="135"/>
        <v>61</v>
      </c>
      <c r="AM95">
        <f t="shared" si="93"/>
        <v>200</v>
      </c>
      <c r="AN95" s="7">
        <f t="shared" si="136"/>
        <v>1</v>
      </c>
      <c r="AO95">
        <f t="shared" si="137"/>
        <v>45.75</v>
      </c>
      <c r="AP95">
        <f t="shared" si="138"/>
        <v>29.7</v>
      </c>
      <c r="AQ95">
        <f t="shared" si="139"/>
        <v>1.359</v>
      </c>
      <c r="AR95">
        <f t="shared" si="140"/>
        <v>2</v>
      </c>
      <c r="AS95">
        <f t="shared" si="141"/>
        <v>530.48128997581296</v>
      </c>
      <c r="AT95">
        <f t="shared" si="142"/>
        <v>184.72165320458635</v>
      </c>
      <c r="AU95">
        <f t="shared" si="143"/>
        <v>2323.8000000000002</v>
      </c>
      <c r="AV95">
        <f t="shared" si="95"/>
        <v>50</v>
      </c>
      <c r="AW95">
        <f t="shared" si="144"/>
        <v>1</v>
      </c>
      <c r="AX95" s="7">
        <f t="shared" si="100"/>
        <v>2830.5</v>
      </c>
      <c r="AY95">
        <f t="shared" si="101"/>
        <v>3207.9</v>
      </c>
      <c r="AZ95">
        <f t="shared" si="96"/>
        <v>288</v>
      </c>
      <c r="BA95">
        <f t="shared" si="97"/>
        <v>1</v>
      </c>
      <c r="BB95" s="4" t="str">
        <f t="shared" si="145"/>
        <v>OK</v>
      </c>
      <c r="BC95" s="7">
        <v>49.3</v>
      </c>
      <c r="BD95">
        <f t="shared" si="146"/>
        <v>49.3</v>
      </c>
      <c r="BE95">
        <f t="shared" si="147"/>
        <v>5.4</v>
      </c>
      <c r="BF95">
        <f t="shared" si="148"/>
        <v>9.129629629629628</v>
      </c>
    </row>
    <row r="96" spans="1:58">
      <c r="A96" s="7">
        <v>86</v>
      </c>
      <c r="B96" s="7" t="s">
        <v>9</v>
      </c>
      <c r="C96" s="7">
        <v>42.7</v>
      </c>
      <c r="D96" s="7">
        <f t="shared" si="104"/>
        <v>10920</v>
      </c>
      <c r="E96" s="7">
        <v>5460</v>
      </c>
      <c r="F96" s="7">
        <v>31.8</v>
      </c>
      <c r="G96" s="7">
        <v>11700000</v>
      </c>
      <c r="H96" s="7">
        <v>109000</v>
      </c>
      <c r="I96" s="7">
        <v>46.2</v>
      </c>
      <c r="J96" s="7">
        <v>45</v>
      </c>
      <c r="K96" s="7">
        <v>195000</v>
      </c>
      <c r="L96" s="7">
        <v>17.899999999999999</v>
      </c>
      <c r="M96" s="7">
        <f t="shared" si="125"/>
        <v>50700000</v>
      </c>
      <c r="N96" s="7">
        <v>11700000</v>
      </c>
      <c r="O96" s="7">
        <v>109000</v>
      </c>
      <c r="P96" s="7">
        <f t="shared" si="75"/>
        <v>68.14</v>
      </c>
      <c r="Q96" s="7">
        <v>46.2</v>
      </c>
      <c r="R96" s="2">
        <v>45</v>
      </c>
      <c r="S96" s="7">
        <v>195000</v>
      </c>
      <c r="T96" s="12">
        <v>17.899999999999999</v>
      </c>
      <c r="U96" s="7">
        <v>29.7</v>
      </c>
      <c r="V96" s="7">
        <v>1</v>
      </c>
      <c r="W96" s="1">
        <v>152</v>
      </c>
      <c r="X96" s="1">
        <v>152</v>
      </c>
      <c r="Y96" s="2">
        <v>19.100000000000001</v>
      </c>
      <c r="Z96">
        <f t="shared" si="126"/>
        <v>10920</v>
      </c>
      <c r="AA96">
        <f t="shared" si="98"/>
        <v>1279.99872</v>
      </c>
      <c r="AB96">
        <f t="shared" si="127"/>
        <v>1</v>
      </c>
      <c r="AC96">
        <f t="shared" si="128"/>
        <v>7.96</v>
      </c>
      <c r="AD96">
        <v>12.7</v>
      </c>
      <c r="AE96">
        <f t="shared" si="129"/>
        <v>1</v>
      </c>
      <c r="AF96">
        <f t="shared" si="130"/>
        <v>152</v>
      </c>
      <c r="AG96">
        <v>50</v>
      </c>
      <c r="AH96">
        <f t="shared" si="131"/>
        <v>1</v>
      </c>
      <c r="AI96">
        <f t="shared" si="132"/>
        <v>61</v>
      </c>
      <c r="AJ96">
        <f t="shared" si="133"/>
        <v>41</v>
      </c>
      <c r="AK96">
        <f t="shared" si="134"/>
        <v>50</v>
      </c>
      <c r="AL96">
        <f t="shared" si="135"/>
        <v>61</v>
      </c>
      <c r="AM96">
        <f t="shared" si="93"/>
        <v>200</v>
      </c>
      <c r="AN96" s="7">
        <f t="shared" si="136"/>
        <v>1</v>
      </c>
      <c r="AO96">
        <f t="shared" si="137"/>
        <v>45.75</v>
      </c>
      <c r="AP96">
        <f t="shared" si="138"/>
        <v>29.7</v>
      </c>
      <c r="AQ96">
        <f t="shared" si="139"/>
        <v>1.359</v>
      </c>
      <c r="AR96">
        <f t="shared" si="140"/>
        <v>2</v>
      </c>
      <c r="AS96">
        <f t="shared" si="141"/>
        <v>530.48128997581296</v>
      </c>
      <c r="AT96">
        <f t="shared" si="142"/>
        <v>184.72165320458635</v>
      </c>
      <c r="AU96">
        <f t="shared" si="143"/>
        <v>2017.2</v>
      </c>
      <c r="AV96">
        <f t="shared" si="95"/>
        <v>50</v>
      </c>
      <c r="AW96">
        <f t="shared" si="144"/>
        <v>1</v>
      </c>
      <c r="AX96" s="7">
        <f t="shared" si="100"/>
        <v>2457</v>
      </c>
      <c r="AY96">
        <f t="shared" si="101"/>
        <v>2784.6</v>
      </c>
      <c r="AZ96">
        <f t="shared" si="96"/>
        <v>288</v>
      </c>
      <c r="BA96">
        <f t="shared" si="97"/>
        <v>1</v>
      </c>
      <c r="BB96" s="4" t="str">
        <f t="shared" si="145"/>
        <v>OK</v>
      </c>
      <c r="BC96" s="7">
        <v>42.7</v>
      </c>
      <c r="BD96">
        <f t="shared" si="146"/>
        <v>42.7</v>
      </c>
      <c r="BE96">
        <f t="shared" si="147"/>
        <v>5.4</v>
      </c>
      <c r="BF96">
        <f t="shared" si="148"/>
        <v>7.9074074074074074</v>
      </c>
    </row>
    <row r="97" spans="1:58">
      <c r="A97" s="7">
        <v>87</v>
      </c>
      <c r="B97" s="7" t="s">
        <v>10</v>
      </c>
      <c r="C97" s="7">
        <v>36</v>
      </c>
      <c r="D97" s="7">
        <f t="shared" si="104"/>
        <v>9200</v>
      </c>
      <c r="E97" s="7">
        <v>4600</v>
      </c>
      <c r="F97" s="7">
        <v>28.7</v>
      </c>
      <c r="G97" s="7">
        <v>10000000</v>
      </c>
      <c r="H97" s="7">
        <v>92400</v>
      </c>
      <c r="I97" s="7">
        <v>46.7</v>
      </c>
      <c r="J97" s="7">
        <v>43.7</v>
      </c>
      <c r="K97" s="7">
        <v>166000</v>
      </c>
      <c r="L97" s="7">
        <v>15.1</v>
      </c>
      <c r="M97" s="7">
        <f t="shared" si="125"/>
        <v>41819548</v>
      </c>
      <c r="N97" s="7">
        <v>10000000</v>
      </c>
      <c r="O97" s="7">
        <v>92400</v>
      </c>
      <c r="P97" s="7">
        <f t="shared" si="75"/>
        <v>67.42</v>
      </c>
      <c r="Q97" s="7">
        <v>46.7</v>
      </c>
      <c r="R97" s="2">
        <v>43.7</v>
      </c>
      <c r="S97" s="7">
        <v>166000</v>
      </c>
      <c r="T97" s="12">
        <v>15.1</v>
      </c>
      <c r="U97" s="7">
        <v>29.7</v>
      </c>
      <c r="V97" s="7">
        <v>1</v>
      </c>
      <c r="W97" s="1">
        <v>152</v>
      </c>
      <c r="X97" s="1">
        <v>152</v>
      </c>
      <c r="Y97" s="2">
        <v>15.9</v>
      </c>
      <c r="Z97">
        <f t="shared" si="126"/>
        <v>9200</v>
      </c>
      <c r="AA97">
        <f t="shared" si="98"/>
        <v>1279.99872</v>
      </c>
      <c r="AB97">
        <f t="shared" si="127"/>
        <v>1</v>
      </c>
      <c r="AC97">
        <f t="shared" si="128"/>
        <v>9.56</v>
      </c>
      <c r="AD97">
        <v>12.7</v>
      </c>
      <c r="AE97">
        <f t="shared" si="129"/>
        <v>1</v>
      </c>
      <c r="AF97">
        <f t="shared" si="130"/>
        <v>152</v>
      </c>
      <c r="AG97">
        <v>50</v>
      </c>
      <c r="AH97">
        <f t="shared" si="131"/>
        <v>1</v>
      </c>
      <c r="AI97">
        <f t="shared" si="132"/>
        <v>60</v>
      </c>
      <c r="AJ97">
        <f t="shared" si="133"/>
        <v>42</v>
      </c>
      <c r="AK97">
        <f t="shared" si="134"/>
        <v>51</v>
      </c>
      <c r="AL97">
        <f t="shared" si="135"/>
        <v>60</v>
      </c>
      <c r="AM97">
        <f t="shared" si="93"/>
        <v>200</v>
      </c>
      <c r="AN97" s="7">
        <f t="shared" si="136"/>
        <v>1</v>
      </c>
      <c r="AO97">
        <f t="shared" si="137"/>
        <v>45</v>
      </c>
      <c r="AP97">
        <f t="shared" si="138"/>
        <v>29.7</v>
      </c>
      <c r="AQ97">
        <f t="shared" si="139"/>
        <v>1.337</v>
      </c>
      <c r="AR97">
        <f t="shared" si="140"/>
        <v>2</v>
      </c>
      <c r="AS97">
        <f t="shared" si="141"/>
        <v>548.31135555555556</v>
      </c>
      <c r="AT97">
        <f t="shared" si="142"/>
        <v>185.91030520274404</v>
      </c>
      <c r="AU97">
        <f t="shared" si="143"/>
        <v>1710.4</v>
      </c>
      <c r="AV97">
        <f t="shared" si="95"/>
        <v>50</v>
      </c>
      <c r="AW97">
        <f t="shared" si="144"/>
        <v>1</v>
      </c>
      <c r="AX97" s="7">
        <f t="shared" si="100"/>
        <v>2070</v>
      </c>
      <c r="AY97">
        <f t="shared" si="101"/>
        <v>2346</v>
      </c>
      <c r="AZ97">
        <f t="shared" si="96"/>
        <v>288</v>
      </c>
      <c r="BA97">
        <f t="shared" si="97"/>
        <v>1</v>
      </c>
      <c r="BB97" s="4" t="str">
        <f t="shared" si="145"/>
        <v>OK</v>
      </c>
      <c r="BC97" s="7">
        <v>36</v>
      </c>
      <c r="BD97">
        <f t="shared" si="146"/>
        <v>36</v>
      </c>
      <c r="BE97">
        <f t="shared" si="147"/>
        <v>5.4</v>
      </c>
      <c r="BF97">
        <f t="shared" si="148"/>
        <v>6.6666666666666661</v>
      </c>
    </row>
    <row r="98" spans="1:58">
      <c r="A98" s="7">
        <v>88</v>
      </c>
      <c r="B98" s="7" t="s">
        <v>11</v>
      </c>
      <c r="C98" s="7">
        <v>32.6</v>
      </c>
      <c r="D98" s="7">
        <f t="shared" si="104"/>
        <v>8320</v>
      </c>
      <c r="E98" s="7">
        <v>4160</v>
      </c>
      <c r="F98" s="7">
        <v>26.9</v>
      </c>
      <c r="G98" s="7">
        <v>9160000</v>
      </c>
      <c r="H98" s="7">
        <v>83900</v>
      </c>
      <c r="I98" s="7">
        <v>47</v>
      </c>
      <c r="J98" s="7">
        <v>43.2</v>
      </c>
      <c r="K98" s="7">
        <v>150000</v>
      </c>
      <c r="L98" s="7">
        <v>13.7</v>
      </c>
      <c r="M98" s="7">
        <f t="shared" si="125"/>
        <v>37649356.799999997</v>
      </c>
      <c r="N98" s="7">
        <v>9160000</v>
      </c>
      <c r="O98" s="7">
        <v>83900</v>
      </c>
      <c r="P98" s="7">
        <f t="shared" si="75"/>
        <v>67.27</v>
      </c>
      <c r="Q98" s="7">
        <v>47</v>
      </c>
      <c r="R98" s="2">
        <v>43.2</v>
      </c>
      <c r="S98" s="7">
        <v>150000</v>
      </c>
      <c r="T98" s="12">
        <v>13.7</v>
      </c>
      <c r="U98" s="7">
        <v>30</v>
      </c>
      <c r="V98" s="7">
        <v>1</v>
      </c>
      <c r="W98" s="1">
        <v>152</v>
      </c>
      <c r="X98" s="1">
        <v>152</v>
      </c>
      <c r="Y98" s="2">
        <v>14.3</v>
      </c>
      <c r="Z98">
        <f t="shared" si="126"/>
        <v>8320</v>
      </c>
      <c r="AA98">
        <f t="shared" si="98"/>
        <v>1279.99872</v>
      </c>
      <c r="AB98">
        <f t="shared" si="127"/>
        <v>1</v>
      </c>
      <c r="AC98">
        <f t="shared" si="128"/>
        <v>10.63</v>
      </c>
      <c r="AD98">
        <v>12.7</v>
      </c>
      <c r="AE98">
        <f t="shared" si="129"/>
        <v>1</v>
      </c>
      <c r="AF98">
        <f t="shared" si="130"/>
        <v>152</v>
      </c>
      <c r="AG98">
        <v>50</v>
      </c>
      <c r="AH98">
        <f t="shared" si="131"/>
        <v>1</v>
      </c>
      <c r="AI98">
        <f t="shared" si="132"/>
        <v>60</v>
      </c>
      <c r="AJ98">
        <f t="shared" si="133"/>
        <v>42</v>
      </c>
      <c r="AK98">
        <f t="shared" si="134"/>
        <v>51</v>
      </c>
      <c r="AL98">
        <f t="shared" si="135"/>
        <v>60</v>
      </c>
      <c r="AM98">
        <f t="shared" si="93"/>
        <v>200</v>
      </c>
      <c r="AN98" s="7">
        <f t="shared" si="136"/>
        <v>1</v>
      </c>
      <c r="AO98">
        <f t="shared" si="137"/>
        <v>45</v>
      </c>
      <c r="AP98">
        <f t="shared" si="138"/>
        <v>30</v>
      </c>
      <c r="AQ98">
        <f t="shared" si="139"/>
        <v>1.35</v>
      </c>
      <c r="AR98">
        <f t="shared" si="140"/>
        <v>2</v>
      </c>
      <c r="AS98">
        <f t="shared" si="141"/>
        <v>548.31135555555556</v>
      </c>
      <c r="AT98">
        <f t="shared" si="142"/>
        <v>185.91030520274404</v>
      </c>
      <c r="AU98">
        <f t="shared" si="143"/>
        <v>1546.8</v>
      </c>
      <c r="AV98">
        <f t="shared" si="95"/>
        <v>50</v>
      </c>
      <c r="AW98">
        <f t="shared" si="144"/>
        <v>1</v>
      </c>
      <c r="AX98" s="7">
        <f t="shared" si="100"/>
        <v>1872</v>
      </c>
      <c r="AY98">
        <f t="shared" si="101"/>
        <v>2121.6</v>
      </c>
      <c r="AZ98">
        <f t="shared" si="96"/>
        <v>288</v>
      </c>
      <c r="BA98">
        <f t="shared" si="97"/>
        <v>1</v>
      </c>
      <c r="BB98" s="4" t="str">
        <f t="shared" si="145"/>
        <v>OK</v>
      </c>
      <c r="BC98" s="7">
        <v>32.6</v>
      </c>
      <c r="BD98">
        <f t="shared" si="146"/>
        <v>32.6</v>
      </c>
      <c r="BE98">
        <f t="shared" si="147"/>
        <v>5.4</v>
      </c>
      <c r="BF98">
        <f t="shared" si="148"/>
        <v>6.0370370370370372</v>
      </c>
    </row>
    <row r="99" spans="1:58">
      <c r="A99" s="7">
        <v>89</v>
      </c>
      <c r="B99" s="7" t="s">
        <v>12</v>
      </c>
      <c r="C99" s="7">
        <v>29.2</v>
      </c>
      <c r="D99" s="7">
        <f t="shared" si="104"/>
        <v>7440</v>
      </c>
      <c r="E99" s="7">
        <v>3720</v>
      </c>
      <c r="F99" s="7">
        <v>25.4</v>
      </c>
      <c r="G99" s="7">
        <v>8280000</v>
      </c>
      <c r="H99" s="7">
        <v>75200</v>
      </c>
      <c r="I99" s="7">
        <v>47.2</v>
      </c>
      <c r="J99" s="7">
        <v>42.4</v>
      </c>
      <c r="K99" s="7">
        <v>135000</v>
      </c>
      <c r="L99" s="7">
        <v>12.2</v>
      </c>
      <c r="M99" s="7">
        <f t="shared" si="125"/>
        <v>33275894.399999999</v>
      </c>
      <c r="N99" s="7">
        <v>8280000</v>
      </c>
      <c r="O99" s="7">
        <v>75200</v>
      </c>
      <c r="P99" s="7">
        <f t="shared" si="75"/>
        <v>66.88</v>
      </c>
      <c r="Q99" s="7">
        <v>47.2</v>
      </c>
      <c r="R99" s="2">
        <v>42.4</v>
      </c>
      <c r="S99" s="7">
        <v>135000</v>
      </c>
      <c r="T99" s="12">
        <v>12.2</v>
      </c>
      <c r="U99" s="7">
        <v>30</v>
      </c>
      <c r="V99" s="7">
        <v>1</v>
      </c>
      <c r="W99" s="1">
        <v>152</v>
      </c>
      <c r="X99" s="1">
        <v>152</v>
      </c>
      <c r="Y99" s="2">
        <v>12.7</v>
      </c>
      <c r="Z99">
        <f t="shared" si="126"/>
        <v>7440</v>
      </c>
      <c r="AA99">
        <f t="shared" si="98"/>
        <v>1279.99872</v>
      </c>
      <c r="AB99">
        <f t="shared" si="127"/>
        <v>1</v>
      </c>
      <c r="AC99">
        <f t="shared" si="128"/>
        <v>11.97</v>
      </c>
      <c r="AD99">
        <v>12.7</v>
      </c>
      <c r="AE99">
        <f t="shared" si="129"/>
        <v>1</v>
      </c>
      <c r="AF99">
        <f t="shared" si="130"/>
        <v>152</v>
      </c>
      <c r="AG99">
        <v>50</v>
      </c>
      <c r="AH99">
        <f t="shared" si="131"/>
        <v>1</v>
      </c>
      <c r="AI99">
        <f t="shared" si="132"/>
        <v>59</v>
      </c>
      <c r="AJ99">
        <f t="shared" si="133"/>
        <v>42</v>
      </c>
      <c r="AK99">
        <f t="shared" si="134"/>
        <v>51</v>
      </c>
      <c r="AL99">
        <f t="shared" si="135"/>
        <v>59</v>
      </c>
      <c r="AM99">
        <f t="shared" si="93"/>
        <v>200</v>
      </c>
      <c r="AN99" s="7">
        <f t="shared" si="136"/>
        <v>1</v>
      </c>
      <c r="AO99">
        <f t="shared" si="137"/>
        <v>44.25</v>
      </c>
      <c r="AP99">
        <f t="shared" si="138"/>
        <v>30</v>
      </c>
      <c r="AQ99">
        <f t="shared" si="139"/>
        <v>1.3280000000000001</v>
      </c>
      <c r="AR99">
        <f t="shared" si="140"/>
        <v>2</v>
      </c>
      <c r="AS99">
        <f t="shared" si="141"/>
        <v>567.05569663889685</v>
      </c>
      <c r="AT99">
        <f t="shared" si="142"/>
        <v>187.08676997299864</v>
      </c>
      <c r="AU99">
        <f t="shared" si="143"/>
        <v>1391.9</v>
      </c>
      <c r="AV99">
        <f t="shared" si="95"/>
        <v>50</v>
      </c>
      <c r="AW99">
        <f t="shared" si="144"/>
        <v>1</v>
      </c>
      <c r="AX99" s="7">
        <f t="shared" si="100"/>
        <v>1674</v>
      </c>
      <c r="AY99">
        <f t="shared" si="101"/>
        <v>1897.2</v>
      </c>
      <c r="AZ99">
        <f t="shared" si="96"/>
        <v>288</v>
      </c>
      <c r="BA99">
        <f t="shared" si="97"/>
        <v>1</v>
      </c>
      <c r="BB99" s="4" t="str">
        <f t="shared" si="145"/>
        <v>OK</v>
      </c>
      <c r="BC99" s="7">
        <v>29.2</v>
      </c>
      <c r="BD99">
        <f t="shared" si="146"/>
        <v>29.2</v>
      </c>
      <c r="BE99">
        <f t="shared" si="147"/>
        <v>5.4</v>
      </c>
      <c r="BF99">
        <f t="shared" si="148"/>
        <v>5.4074074074074066</v>
      </c>
    </row>
    <row r="100" spans="1:58">
      <c r="A100" s="7">
        <v>90</v>
      </c>
      <c r="B100" s="7" t="s">
        <v>13</v>
      </c>
      <c r="C100" s="7">
        <v>25.6</v>
      </c>
      <c r="D100" s="7">
        <f t="shared" si="104"/>
        <v>6560</v>
      </c>
      <c r="E100" s="7">
        <v>3280</v>
      </c>
      <c r="F100" s="7">
        <v>23.8</v>
      </c>
      <c r="G100" s="7">
        <v>7330000</v>
      </c>
      <c r="H100" s="7">
        <v>66500</v>
      </c>
      <c r="I100" s="7">
        <v>47.2</v>
      </c>
      <c r="J100" s="7">
        <v>41.9</v>
      </c>
      <c r="K100" s="7">
        <v>119000</v>
      </c>
      <c r="L100" s="7">
        <v>10.7</v>
      </c>
      <c r="M100" s="7">
        <f t="shared" si="125"/>
        <v>29089441.599999998</v>
      </c>
      <c r="N100" s="7">
        <v>7330000</v>
      </c>
      <c r="O100" s="7">
        <v>66500</v>
      </c>
      <c r="P100" s="7">
        <f t="shared" si="75"/>
        <v>66.59</v>
      </c>
      <c r="Q100" s="7">
        <v>47.2</v>
      </c>
      <c r="R100" s="2">
        <v>41.9</v>
      </c>
      <c r="S100" s="7">
        <v>119000</v>
      </c>
      <c r="T100" s="12">
        <v>10.7</v>
      </c>
      <c r="U100" s="7">
        <v>30</v>
      </c>
      <c r="V100" s="7">
        <v>1</v>
      </c>
      <c r="W100" s="1">
        <v>152</v>
      </c>
      <c r="X100" s="1">
        <v>152</v>
      </c>
      <c r="Y100" s="2">
        <v>11.1</v>
      </c>
      <c r="Z100">
        <f t="shared" si="126"/>
        <v>6560</v>
      </c>
      <c r="AA100">
        <f t="shared" si="98"/>
        <v>1279.99872</v>
      </c>
      <c r="AB100">
        <f t="shared" si="127"/>
        <v>1</v>
      </c>
      <c r="AC100">
        <f t="shared" si="128"/>
        <v>13.69</v>
      </c>
      <c r="AD100">
        <v>12.7</v>
      </c>
      <c r="AE100">
        <f t="shared" si="129"/>
        <v>0</v>
      </c>
      <c r="AF100">
        <f t="shared" si="130"/>
        <v>152</v>
      </c>
      <c r="AG100">
        <v>50</v>
      </c>
      <c r="AH100">
        <f t="shared" si="131"/>
        <v>1</v>
      </c>
      <c r="AI100">
        <f t="shared" si="132"/>
        <v>59</v>
      </c>
      <c r="AJ100">
        <f t="shared" si="133"/>
        <v>42</v>
      </c>
      <c r="AK100">
        <f t="shared" si="134"/>
        <v>51</v>
      </c>
      <c r="AL100">
        <f t="shared" si="135"/>
        <v>59</v>
      </c>
      <c r="AM100">
        <f t="shared" si="93"/>
        <v>200</v>
      </c>
      <c r="AN100" s="7">
        <f t="shared" si="136"/>
        <v>1</v>
      </c>
      <c r="AO100">
        <f t="shared" si="137"/>
        <v>44.25</v>
      </c>
      <c r="AP100">
        <f t="shared" si="138"/>
        <v>30</v>
      </c>
      <c r="AQ100">
        <f t="shared" si="139"/>
        <v>1.3280000000000001</v>
      </c>
      <c r="AR100">
        <f t="shared" si="140"/>
        <v>2</v>
      </c>
      <c r="AS100">
        <f t="shared" si="141"/>
        <v>567.05569663889685</v>
      </c>
      <c r="AT100">
        <f t="shared" si="142"/>
        <v>187.08676997299864</v>
      </c>
      <c r="AU100">
        <f t="shared" si="143"/>
        <v>1227.3</v>
      </c>
      <c r="AV100">
        <f t="shared" si="95"/>
        <v>50</v>
      </c>
      <c r="AW100">
        <f t="shared" si="144"/>
        <v>1</v>
      </c>
      <c r="AX100" s="7">
        <f t="shared" si="100"/>
        <v>1476</v>
      </c>
      <c r="AY100">
        <f t="shared" si="101"/>
        <v>1672.8</v>
      </c>
      <c r="AZ100">
        <f t="shared" si="96"/>
        <v>288</v>
      </c>
      <c r="BA100">
        <f t="shared" si="97"/>
        <v>1</v>
      </c>
      <c r="BB100" s="4" t="str">
        <f t="shared" si="145"/>
        <v>Not OK</v>
      </c>
      <c r="BC100" s="7">
        <v>25.6</v>
      </c>
      <c r="BD100">
        <f t="shared" si="146"/>
        <v>1000</v>
      </c>
      <c r="BE100">
        <f t="shared" si="147"/>
        <v>5.4</v>
      </c>
      <c r="BF100">
        <f t="shared" si="148"/>
        <v>185.18518518518516</v>
      </c>
    </row>
    <row r="101" spans="1:58">
      <c r="A101" s="7">
        <v>91</v>
      </c>
      <c r="B101" s="7" t="s">
        <v>14</v>
      </c>
      <c r="C101" s="7">
        <v>22.2</v>
      </c>
      <c r="D101" s="7">
        <f t="shared" si="104"/>
        <v>5660</v>
      </c>
      <c r="E101" s="7">
        <v>2830</v>
      </c>
      <c r="F101" s="7">
        <v>22.2</v>
      </c>
      <c r="G101" s="7">
        <v>6410000</v>
      </c>
      <c r="H101" s="7">
        <v>57500</v>
      </c>
      <c r="I101" s="7">
        <v>47.5</v>
      </c>
      <c r="J101" s="7">
        <v>41.1</v>
      </c>
      <c r="K101" s="7">
        <v>103000</v>
      </c>
      <c r="L101" s="7">
        <v>9.27</v>
      </c>
      <c r="M101" s="7">
        <f t="shared" si="125"/>
        <v>24848688.600000001</v>
      </c>
      <c r="N101" s="7">
        <v>6410000</v>
      </c>
      <c r="O101" s="7">
        <v>57500</v>
      </c>
      <c r="P101" s="7">
        <f t="shared" si="75"/>
        <v>66.260000000000005</v>
      </c>
      <c r="Q101" s="7">
        <v>47.5</v>
      </c>
      <c r="R101" s="2">
        <v>41.1</v>
      </c>
      <c r="S101" s="7">
        <v>103000</v>
      </c>
      <c r="T101" s="12">
        <v>9.27</v>
      </c>
      <c r="U101" s="7">
        <v>30.2</v>
      </c>
      <c r="V101" s="7">
        <v>1</v>
      </c>
      <c r="W101" s="1">
        <v>152</v>
      </c>
      <c r="X101" s="1">
        <v>152</v>
      </c>
      <c r="Y101" s="3">
        <v>9.5299999999999994</v>
      </c>
      <c r="Z101">
        <f t="shared" si="126"/>
        <v>5660</v>
      </c>
      <c r="AA101">
        <f t="shared" si="98"/>
        <v>1279.99872</v>
      </c>
      <c r="AB101">
        <f t="shared" si="127"/>
        <v>1</v>
      </c>
      <c r="AC101">
        <f t="shared" si="128"/>
        <v>15.95</v>
      </c>
      <c r="AD101">
        <v>12.7</v>
      </c>
      <c r="AE101">
        <f t="shared" si="129"/>
        <v>0</v>
      </c>
      <c r="AF101">
        <f t="shared" si="130"/>
        <v>152</v>
      </c>
      <c r="AG101">
        <v>50</v>
      </c>
      <c r="AH101">
        <f t="shared" si="131"/>
        <v>1</v>
      </c>
      <c r="AI101">
        <f t="shared" si="132"/>
        <v>59</v>
      </c>
      <c r="AJ101">
        <f t="shared" si="133"/>
        <v>42</v>
      </c>
      <c r="AK101">
        <f t="shared" si="134"/>
        <v>51</v>
      </c>
      <c r="AL101">
        <f t="shared" si="135"/>
        <v>59</v>
      </c>
      <c r="AM101">
        <f t="shared" si="93"/>
        <v>200</v>
      </c>
      <c r="AN101" s="7">
        <f t="shared" si="136"/>
        <v>1</v>
      </c>
      <c r="AO101">
        <f t="shared" si="137"/>
        <v>44.25</v>
      </c>
      <c r="AP101">
        <f t="shared" si="138"/>
        <v>30.2</v>
      </c>
      <c r="AQ101">
        <f t="shared" si="139"/>
        <v>1.3360000000000001</v>
      </c>
      <c r="AR101">
        <f t="shared" si="140"/>
        <v>2</v>
      </c>
      <c r="AS101">
        <f t="shared" si="141"/>
        <v>567.05569663889685</v>
      </c>
      <c r="AT101">
        <f t="shared" si="142"/>
        <v>187.08676997299864</v>
      </c>
      <c r="AU101">
        <f t="shared" si="143"/>
        <v>1058.9000000000001</v>
      </c>
      <c r="AV101">
        <f t="shared" si="95"/>
        <v>50</v>
      </c>
      <c r="AW101">
        <f t="shared" si="144"/>
        <v>1</v>
      </c>
      <c r="AX101" s="7">
        <f t="shared" si="100"/>
        <v>1273.5</v>
      </c>
      <c r="AY101">
        <f t="shared" si="101"/>
        <v>1443.3</v>
      </c>
      <c r="AZ101">
        <f t="shared" si="96"/>
        <v>288</v>
      </c>
      <c r="BA101">
        <f t="shared" si="97"/>
        <v>1</v>
      </c>
      <c r="BB101" s="4" t="str">
        <f t="shared" si="145"/>
        <v>Not OK</v>
      </c>
      <c r="BC101" s="7">
        <v>22.2</v>
      </c>
      <c r="BD101">
        <f t="shared" si="146"/>
        <v>1000</v>
      </c>
      <c r="BE101">
        <f t="shared" si="147"/>
        <v>5.4</v>
      </c>
      <c r="BF101">
        <f t="shared" si="148"/>
        <v>185.18518518518516</v>
      </c>
    </row>
    <row r="102" spans="1:58">
      <c r="A102" s="7">
        <v>92</v>
      </c>
      <c r="B102" s="7" t="s">
        <v>15</v>
      </c>
      <c r="C102" s="7">
        <v>18.5</v>
      </c>
      <c r="D102" s="7">
        <f t="shared" si="104"/>
        <v>4740</v>
      </c>
      <c r="E102" s="7">
        <v>2370</v>
      </c>
      <c r="F102" s="7">
        <v>20.7</v>
      </c>
      <c r="G102" s="7">
        <v>5410000</v>
      </c>
      <c r="H102" s="7">
        <v>48300</v>
      </c>
      <c r="I102" s="7">
        <v>47.8</v>
      </c>
      <c r="J102" s="7">
        <v>40.6</v>
      </c>
      <c r="K102" s="7">
        <v>86200</v>
      </c>
      <c r="L102" s="7">
        <v>7.77</v>
      </c>
      <c r="M102" s="7">
        <f t="shared" si="125"/>
        <v>20676166.399999999</v>
      </c>
      <c r="N102" s="7">
        <v>5410000</v>
      </c>
      <c r="O102" s="7">
        <v>48300</v>
      </c>
      <c r="P102" s="7">
        <f t="shared" si="75"/>
        <v>66.05</v>
      </c>
      <c r="Q102" s="7">
        <v>47.8</v>
      </c>
      <c r="R102" s="2">
        <v>40.6</v>
      </c>
      <c r="S102" s="7">
        <v>86200</v>
      </c>
      <c r="T102" s="12">
        <v>7.77</v>
      </c>
      <c r="U102" s="7">
        <v>30.2</v>
      </c>
      <c r="V102" s="7">
        <v>1</v>
      </c>
      <c r="W102" s="1">
        <v>152</v>
      </c>
      <c r="X102" s="1">
        <v>152</v>
      </c>
      <c r="Y102" s="3">
        <v>7.94</v>
      </c>
      <c r="Z102">
        <f t="shared" si="126"/>
        <v>4740</v>
      </c>
      <c r="AA102">
        <f t="shared" si="98"/>
        <v>1279.99872</v>
      </c>
      <c r="AB102">
        <f t="shared" si="127"/>
        <v>1</v>
      </c>
      <c r="AC102">
        <f t="shared" si="128"/>
        <v>19.14</v>
      </c>
      <c r="AD102">
        <v>12.7</v>
      </c>
      <c r="AE102">
        <f t="shared" si="129"/>
        <v>0</v>
      </c>
      <c r="AF102">
        <f t="shared" si="130"/>
        <v>152</v>
      </c>
      <c r="AG102">
        <v>50</v>
      </c>
      <c r="AH102">
        <f t="shared" si="131"/>
        <v>1</v>
      </c>
      <c r="AI102">
        <f t="shared" si="132"/>
        <v>59</v>
      </c>
      <c r="AJ102">
        <f t="shared" si="133"/>
        <v>42</v>
      </c>
      <c r="AK102">
        <f t="shared" si="134"/>
        <v>51</v>
      </c>
      <c r="AL102">
        <f t="shared" si="135"/>
        <v>59</v>
      </c>
      <c r="AM102">
        <f t="shared" si="93"/>
        <v>200</v>
      </c>
      <c r="AN102" s="7">
        <f t="shared" si="136"/>
        <v>1</v>
      </c>
      <c r="AO102">
        <f t="shared" si="137"/>
        <v>44.25</v>
      </c>
      <c r="AP102">
        <f t="shared" si="138"/>
        <v>30.2</v>
      </c>
      <c r="AQ102">
        <f t="shared" si="139"/>
        <v>1.3360000000000001</v>
      </c>
      <c r="AR102">
        <f t="shared" si="140"/>
        <v>2</v>
      </c>
      <c r="AS102">
        <f t="shared" si="141"/>
        <v>567.05569663889685</v>
      </c>
      <c r="AT102">
        <f t="shared" si="142"/>
        <v>187.08676997299864</v>
      </c>
      <c r="AU102">
        <f t="shared" si="143"/>
        <v>886.8</v>
      </c>
      <c r="AV102">
        <f t="shared" si="95"/>
        <v>50</v>
      </c>
      <c r="AW102">
        <f t="shared" si="144"/>
        <v>1</v>
      </c>
      <c r="AX102" s="7">
        <f t="shared" si="100"/>
        <v>1066.5</v>
      </c>
      <c r="AY102">
        <f t="shared" si="101"/>
        <v>1208.7</v>
      </c>
      <c r="AZ102">
        <f t="shared" si="96"/>
        <v>288</v>
      </c>
      <c r="BA102">
        <f t="shared" si="97"/>
        <v>1</v>
      </c>
      <c r="BB102" s="4" t="str">
        <f t="shared" si="145"/>
        <v>Not OK</v>
      </c>
      <c r="BC102" s="7">
        <v>18.5</v>
      </c>
      <c r="BD102">
        <f t="shared" si="146"/>
        <v>1000</v>
      </c>
      <c r="BE102">
        <f t="shared" si="147"/>
        <v>5.4</v>
      </c>
      <c r="BF102">
        <f t="shared" si="148"/>
        <v>185.18518518518516</v>
      </c>
    </row>
    <row r="103" spans="1:58">
      <c r="A103" s="7">
        <v>93</v>
      </c>
      <c r="B103" s="7" t="s">
        <v>16</v>
      </c>
      <c r="C103" s="7">
        <v>40.5</v>
      </c>
      <c r="D103" s="7">
        <f t="shared" si="104"/>
        <v>10320</v>
      </c>
      <c r="E103" s="7">
        <v>5160</v>
      </c>
      <c r="F103" s="7">
        <v>35.1</v>
      </c>
      <c r="G103" s="7">
        <v>7410000</v>
      </c>
      <c r="H103" s="7">
        <v>84600</v>
      </c>
      <c r="I103" s="7">
        <v>37.799999999999997</v>
      </c>
      <c r="J103" s="7">
        <v>39.6</v>
      </c>
      <c r="K103" s="7">
        <v>153000</v>
      </c>
      <c r="L103" s="7">
        <v>20.3</v>
      </c>
      <c r="M103" s="7">
        <f t="shared" si="125"/>
        <v>35348131.200000003</v>
      </c>
      <c r="N103" s="7">
        <v>7410000</v>
      </c>
      <c r="O103" s="7">
        <v>84600</v>
      </c>
      <c r="P103" s="7">
        <f t="shared" si="75"/>
        <v>58.53</v>
      </c>
      <c r="Q103" s="7">
        <v>37.799999999999997</v>
      </c>
      <c r="R103" s="2">
        <v>39.6</v>
      </c>
      <c r="S103" s="7">
        <v>153000</v>
      </c>
      <c r="T103" s="12">
        <v>20.3</v>
      </c>
      <c r="U103" s="7">
        <v>24.7</v>
      </c>
      <c r="V103" s="7">
        <v>1</v>
      </c>
      <c r="W103" s="1">
        <v>127</v>
      </c>
      <c r="X103" s="1">
        <v>127</v>
      </c>
      <c r="Y103" s="2">
        <v>22.2</v>
      </c>
      <c r="Z103">
        <f t="shared" si="126"/>
        <v>10320</v>
      </c>
      <c r="AA103">
        <f t="shared" si="98"/>
        <v>1279.99872</v>
      </c>
      <c r="AB103">
        <f t="shared" si="127"/>
        <v>1</v>
      </c>
      <c r="AC103">
        <f t="shared" si="128"/>
        <v>5.72</v>
      </c>
      <c r="AD103">
        <v>12.7</v>
      </c>
      <c r="AE103">
        <f t="shared" si="129"/>
        <v>1</v>
      </c>
      <c r="AF103">
        <f t="shared" si="130"/>
        <v>127</v>
      </c>
      <c r="AG103">
        <v>50</v>
      </c>
      <c r="AH103">
        <f t="shared" si="131"/>
        <v>1</v>
      </c>
      <c r="AI103">
        <f t="shared" si="132"/>
        <v>74</v>
      </c>
      <c r="AJ103">
        <f t="shared" si="133"/>
        <v>48</v>
      </c>
      <c r="AK103">
        <f t="shared" si="134"/>
        <v>59</v>
      </c>
      <c r="AL103">
        <f t="shared" si="135"/>
        <v>74</v>
      </c>
      <c r="AM103">
        <f t="shared" si="93"/>
        <v>200</v>
      </c>
      <c r="AN103" s="7">
        <f t="shared" si="136"/>
        <v>1</v>
      </c>
      <c r="AO103">
        <f t="shared" si="137"/>
        <v>55.5</v>
      </c>
      <c r="AP103">
        <f t="shared" si="138"/>
        <v>24.7</v>
      </c>
      <c r="AQ103">
        <f t="shared" si="139"/>
        <v>1.371</v>
      </c>
      <c r="AR103">
        <f t="shared" si="140"/>
        <v>2</v>
      </c>
      <c r="AS103">
        <f t="shared" si="141"/>
        <v>360.46765522279031</v>
      </c>
      <c r="AT103">
        <f t="shared" si="142"/>
        <v>168.31168498404159</v>
      </c>
      <c r="AU103">
        <f t="shared" si="143"/>
        <v>1737</v>
      </c>
      <c r="AV103">
        <f t="shared" si="95"/>
        <v>50</v>
      </c>
      <c r="AW103">
        <f t="shared" si="144"/>
        <v>1</v>
      </c>
      <c r="AX103" s="7">
        <f t="shared" si="100"/>
        <v>2322</v>
      </c>
      <c r="AY103">
        <f t="shared" si="101"/>
        <v>2631.6</v>
      </c>
      <c r="AZ103">
        <f t="shared" si="96"/>
        <v>288</v>
      </c>
      <c r="BA103">
        <f t="shared" si="97"/>
        <v>1</v>
      </c>
      <c r="BB103" s="4" t="str">
        <f t="shared" si="145"/>
        <v>OK</v>
      </c>
      <c r="BC103" s="7">
        <v>40.5</v>
      </c>
      <c r="BD103">
        <f t="shared" si="146"/>
        <v>40.5</v>
      </c>
      <c r="BE103">
        <f t="shared" si="147"/>
        <v>5.4</v>
      </c>
      <c r="BF103">
        <f t="shared" si="148"/>
        <v>7.4999999999999991</v>
      </c>
    </row>
    <row r="104" spans="1:58">
      <c r="A104" s="7">
        <v>94</v>
      </c>
      <c r="B104" s="7" t="s">
        <v>17</v>
      </c>
      <c r="C104" s="7">
        <v>35.1</v>
      </c>
      <c r="D104" s="7">
        <f t="shared" si="104"/>
        <v>9000</v>
      </c>
      <c r="E104" s="7">
        <v>4500</v>
      </c>
      <c r="F104" s="7">
        <v>31.8</v>
      </c>
      <c r="G104" s="7">
        <v>6530000</v>
      </c>
      <c r="H104" s="7">
        <v>74100</v>
      </c>
      <c r="I104" s="7">
        <v>38.1</v>
      </c>
      <c r="J104" s="7">
        <v>38.6</v>
      </c>
      <c r="K104" s="7">
        <v>133000</v>
      </c>
      <c r="L104" s="7">
        <v>17.7</v>
      </c>
      <c r="M104" s="7">
        <f t="shared" si="125"/>
        <v>30168640</v>
      </c>
      <c r="N104" s="7">
        <v>6530000</v>
      </c>
      <c r="O104" s="7">
        <v>74100</v>
      </c>
      <c r="P104" s="7">
        <f t="shared" si="75"/>
        <v>57.9</v>
      </c>
      <c r="Q104" s="7">
        <v>38.1</v>
      </c>
      <c r="R104" s="2">
        <v>38.6</v>
      </c>
      <c r="S104" s="7">
        <v>133000</v>
      </c>
      <c r="T104" s="12">
        <v>17.7</v>
      </c>
      <c r="U104" s="7">
        <v>24.7</v>
      </c>
      <c r="V104" s="7">
        <v>1</v>
      </c>
      <c r="W104" s="1">
        <v>127</v>
      </c>
      <c r="X104" s="1">
        <v>127</v>
      </c>
      <c r="Y104" s="2">
        <v>19.100000000000001</v>
      </c>
      <c r="Z104">
        <f t="shared" si="126"/>
        <v>9000</v>
      </c>
      <c r="AA104">
        <f t="shared" si="98"/>
        <v>1279.99872</v>
      </c>
      <c r="AB104">
        <f t="shared" si="127"/>
        <v>1</v>
      </c>
      <c r="AC104">
        <f t="shared" si="128"/>
        <v>6.65</v>
      </c>
      <c r="AD104">
        <v>12.7</v>
      </c>
      <c r="AE104">
        <f t="shared" si="129"/>
        <v>1</v>
      </c>
      <c r="AF104">
        <f t="shared" si="130"/>
        <v>127</v>
      </c>
      <c r="AG104">
        <v>50</v>
      </c>
      <c r="AH104">
        <f t="shared" si="131"/>
        <v>1</v>
      </c>
      <c r="AI104">
        <f t="shared" si="132"/>
        <v>73</v>
      </c>
      <c r="AJ104">
        <f t="shared" si="133"/>
        <v>48</v>
      </c>
      <c r="AK104">
        <f t="shared" si="134"/>
        <v>59</v>
      </c>
      <c r="AL104">
        <f t="shared" si="135"/>
        <v>73</v>
      </c>
      <c r="AM104">
        <f t="shared" si="93"/>
        <v>200</v>
      </c>
      <c r="AN104" s="7">
        <f t="shared" si="136"/>
        <v>1</v>
      </c>
      <c r="AO104">
        <f t="shared" si="137"/>
        <v>54.75</v>
      </c>
      <c r="AP104">
        <f t="shared" si="138"/>
        <v>24.7</v>
      </c>
      <c r="AQ104">
        <f t="shared" si="139"/>
        <v>1.3520000000000001</v>
      </c>
      <c r="AR104">
        <f t="shared" si="140"/>
        <v>2</v>
      </c>
      <c r="AS104">
        <f t="shared" si="141"/>
        <v>370.41112403828106</v>
      </c>
      <c r="AT104">
        <f t="shared" si="142"/>
        <v>169.62837271878442</v>
      </c>
      <c r="AU104">
        <f t="shared" si="143"/>
        <v>1526.7</v>
      </c>
      <c r="AV104">
        <f t="shared" si="95"/>
        <v>50</v>
      </c>
      <c r="AW104">
        <f t="shared" si="144"/>
        <v>1</v>
      </c>
      <c r="AX104" s="7">
        <f t="shared" si="100"/>
        <v>2025</v>
      </c>
      <c r="AY104">
        <f t="shared" si="101"/>
        <v>2295</v>
      </c>
      <c r="AZ104">
        <f t="shared" si="96"/>
        <v>288</v>
      </c>
      <c r="BA104">
        <f t="shared" si="97"/>
        <v>1</v>
      </c>
      <c r="BB104" s="4" t="str">
        <f t="shared" si="145"/>
        <v>OK</v>
      </c>
      <c r="BC104" s="7">
        <v>35.1</v>
      </c>
      <c r="BD104">
        <f t="shared" si="146"/>
        <v>35.1</v>
      </c>
      <c r="BE104">
        <f t="shared" si="147"/>
        <v>5.4</v>
      </c>
      <c r="BF104">
        <f t="shared" si="148"/>
        <v>6.5</v>
      </c>
    </row>
    <row r="105" spans="1:58">
      <c r="A105" s="7">
        <v>95</v>
      </c>
      <c r="B105" s="7" t="s">
        <v>18</v>
      </c>
      <c r="C105" s="7">
        <v>29.8</v>
      </c>
      <c r="D105" s="7">
        <f t="shared" si="104"/>
        <v>7620</v>
      </c>
      <c r="E105" s="7">
        <v>3810</v>
      </c>
      <c r="F105" s="7">
        <v>28.7</v>
      </c>
      <c r="G105" s="7">
        <v>5660000</v>
      </c>
      <c r="H105" s="7">
        <v>63100</v>
      </c>
      <c r="I105" s="7">
        <v>38.6</v>
      </c>
      <c r="J105" s="7">
        <v>37.299999999999997</v>
      </c>
      <c r="K105" s="7">
        <v>114000</v>
      </c>
      <c r="L105" s="7">
        <v>15</v>
      </c>
      <c r="M105" s="7">
        <f t="shared" si="125"/>
        <v>24954389.799999997</v>
      </c>
      <c r="N105" s="7">
        <v>5660000</v>
      </c>
      <c r="O105" s="7">
        <v>63100</v>
      </c>
      <c r="P105" s="7">
        <f t="shared" si="75"/>
        <v>57.23</v>
      </c>
      <c r="Q105" s="7">
        <v>38.6</v>
      </c>
      <c r="R105" s="2">
        <v>37.299999999999997</v>
      </c>
      <c r="S105" s="7">
        <v>114000</v>
      </c>
      <c r="T105" s="6">
        <v>15</v>
      </c>
      <c r="U105" s="7">
        <v>24.8</v>
      </c>
      <c r="V105" s="7">
        <v>1</v>
      </c>
      <c r="W105" s="1">
        <v>127</v>
      </c>
      <c r="X105" s="1">
        <v>127</v>
      </c>
      <c r="Y105" s="2">
        <v>15.9</v>
      </c>
      <c r="Z105">
        <f t="shared" si="126"/>
        <v>7620</v>
      </c>
      <c r="AA105">
        <f t="shared" si="98"/>
        <v>1279.99872</v>
      </c>
      <c r="AB105">
        <f t="shared" si="127"/>
        <v>1</v>
      </c>
      <c r="AC105">
        <f t="shared" si="128"/>
        <v>7.99</v>
      </c>
      <c r="AD105">
        <v>12.7</v>
      </c>
      <c r="AE105">
        <f t="shared" si="129"/>
        <v>1</v>
      </c>
      <c r="AF105">
        <f t="shared" si="130"/>
        <v>127</v>
      </c>
      <c r="AG105">
        <v>50</v>
      </c>
      <c r="AH105">
        <f t="shared" si="131"/>
        <v>1</v>
      </c>
      <c r="AI105">
        <f t="shared" si="132"/>
        <v>73</v>
      </c>
      <c r="AJ105">
        <f t="shared" si="133"/>
        <v>49</v>
      </c>
      <c r="AK105">
        <f t="shared" si="134"/>
        <v>60</v>
      </c>
      <c r="AL105">
        <f t="shared" si="135"/>
        <v>73</v>
      </c>
      <c r="AM105">
        <f t="shared" si="93"/>
        <v>200</v>
      </c>
      <c r="AN105" s="7">
        <f t="shared" si="136"/>
        <v>1</v>
      </c>
      <c r="AO105">
        <f t="shared" si="137"/>
        <v>54.75</v>
      </c>
      <c r="AP105">
        <f t="shared" si="138"/>
        <v>24.8</v>
      </c>
      <c r="AQ105">
        <f t="shared" si="139"/>
        <v>1.3580000000000001</v>
      </c>
      <c r="AR105">
        <f t="shared" si="140"/>
        <v>2</v>
      </c>
      <c r="AS105">
        <f t="shared" si="141"/>
        <v>370.41112403828106</v>
      </c>
      <c r="AT105">
        <f t="shared" si="142"/>
        <v>169.62837271878442</v>
      </c>
      <c r="AU105">
        <f t="shared" si="143"/>
        <v>1292.5999999999999</v>
      </c>
      <c r="AV105">
        <f t="shared" si="95"/>
        <v>50</v>
      </c>
      <c r="AW105">
        <f t="shared" si="144"/>
        <v>1</v>
      </c>
      <c r="AX105" s="7">
        <f t="shared" si="100"/>
        <v>1714.5</v>
      </c>
      <c r="AY105">
        <f t="shared" si="101"/>
        <v>1943.1</v>
      </c>
      <c r="AZ105">
        <f t="shared" si="96"/>
        <v>288</v>
      </c>
      <c r="BA105">
        <f t="shared" si="97"/>
        <v>1</v>
      </c>
      <c r="BB105" s="4" t="str">
        <f t="shared" si="145"/>
        <v>OK</v>
      </c>
      <c r="BC105" s="7">
        <v>29.8</v>
      </c>
      <c r="BD105">
        <f t="shared" si="146"/>
        <v>29.8</v>
      </c>
      <c r="BE105">
        <f t="shared" si="147"/>
        <v>5.4</v>
      </c>
      <c r="BF105">
        <f t="shared" si="148"/>
        <v>5.5185185185185182</v>
      </c>
    </row>
    <row r="106" spans="1:58">
      <c r="A106" s="7">
        <v>96</v>
      </c>
      <c r="B106" s="7" t="s">
        <v>19</v>
      </c>
      <c r="C106" s="7">
        <v>24.1</v>
      </c>
      <c r="D106" s="7">
        <f t="shared" si="104"/>
        <v>6180</v>
      </c>
      <c r="E106" s="7">
        <v>3090</v>
      </c>
      <c r="F106" s="7">
        <v>25.4</v>
      </c>
      <c r="G106" s="7">
        <v>4700000</v>
      </c>
      <c r="H106" s="7">
        <v>51600</v>
      </c>
      <c r="I106" s="7">
        <v>38.9</v>
      </c>
      <c r="J106" s="7">
        <v>36.1</v>
      </c>
      <c r="K106" s="7">
        <v>92800</v>
      </c>
      <c r="L106" s="7">
        <v>12.2</v>
      </c>
      <c r="M106" s="7">
        <f t="shared" si="125"/>
        <v>19839317.800000001</v>
      </c>
      <c r="N106" s="7">
        <v>4700000</v>
      </c>
      <c r="O106" s="7">
        <v>51600</v>
      </c>
      <c r="P106" s="7">
        <f t="shared" si="75"/>
        <v>56.66</v>
      </c>
      <c r="Q106" s="7">
        <v>38.9</v>
      </c>
      <c r="R106" s="2">
        <v>36.1</v>
      </c>
      <c r="S106" s="7">
        <v>92800</v>
      </c>
      <c r="T106" s="12">
        <v>12.2</v>
      </c>
      <c r="U106" s="7">
        <v>24.9</v>
      </c>
      <c r="V106" s="7">
        <v>1</v>
      </c>
      <c r="W106" s="1">
        <v>127</v>
      </c>
      <c r="X106" s="1">
        <v>127</v>
      </c>
      <c r="Y106" s="2">
        <v>12.7</v>
      </c>
      <c r="Z106">
        <f t="shared" si="126"/>
        <v>6180</v>
      </c>
      <c r="AA106">
        <f t="shared" si="98"/>
        <v>1279.99872</v>
      </c>
      <c r="AB106">
        <f t="shared" si="127"/>
        <v>1</v>
      </c>
      <c r="AC106">
        <f t="shared" si="128"/>
        <v>10</v>
      </c>
      <c r="AD106">
        <v>12.7</v>
      </c>
      <c r="AE106">
        <f t="shared" si="129"/>
        <v>1</v>
      </c>
      <c r="AF106">
        <f t="shared" si="130"/>
        <v>127</v>
      </c>
      <c r="AG106">
        <v>50</v>
      </c>
      <c r="AH106">
        <f t="shared" si="131"/>
        <v>1</v>
      </c>
      <c r="AI106">
        <f t="shared" si="132"/>
        <v>72</v>
      </c>
      <c r="AJ106">
        <f t="shared" si="133"/>
        <v>49</v>
      </c>
      <c r="AK106">
        <f t="shared" si="134"/>
        <v>60</v>
      </c>
      <c r="AL106">
        <f t="shared" si="135"/>
        <v>72</v>
      </c>
      <c r="AM106">
        <f t="shared" si="93"/>
        <v>200</v>
      </c>
      <c r="AN106" s="7">
        <f t="shared" si="136"/>
        <v>1</v>
      </c>
      <c r="AO106">
        <f t="shared" si="137"/>
        <v>54</v>
      </c>
      <c r="AP106">
        <f t="shared" si="138"/>
        <v>24.9</v>
      </c>
      <c r="AQ106">
        <f t="shared" si="139"/>
        <v>1.345</v>
      </c>
      <c r="AR106">
        <f t="shared" si="140"/>
        <v>2</v>
      </c>
      <c r="AS106">
        <f t="shared" si="141"/>
        <v>380.77177469135802</v>
      </c>
      <c r="AT106">
        <f t="shared" si="142"/>
        <v>170.93723705393512</v>
      </c>
      <c r="AU106">
        <f t="shared" si="143"/>
        <v>1056.4000000000001</v>
      </c>
      <c r="AV106">
        <f t="shared" si="95"/>
        <v>50</v>
      </c>
      <c r="AW106">
        <f t="shared" si="144"/>
        <v>1</v>
      </c>
      <c r="AX106" s="7">
        <f t="shared" si="100"/>
        <v>1390.5</v>
      </c>
      <c r="AY106">
        <f t="shared" si="101"/>
        <v>1575.9</v>
      </c>
      <c r="AZ106">
        <f t="shared" si="96"/>
        <v>288</v>
      </c>
      <c r="BA106">
        <f t="shared" si="97"/>
        <v>1</v>
      </c>
      <c r="BB106" s="4" t="str">
        <f t="shared" si="145"/>
        <v>OK</v>
      </c>
      <c r="BC106" s="7">
        <v>24.1</v>
      </c>
      <c r="BD106">
        <f t="shared" si="146"/>
        <v>24.1</v>
      </c>
      <c r="BE106">
        <f t="shared" si="147"/>
        <v>5.4</v>
      </c>
      <c r="BF106">
        <f t="shared" si="148"/>
        <v>4.4629629629629628</v>
      </c>
    </row>
    <row r="107" spans="1:58">
      <c r="A107" s="7">
        <v>97</v>
      </c>
      <c r="B107" s="7" t="s">
        <v>20</v>
      </c>
      <c r="C107" s="7">
        <v>21.3</v>
      </c>
      <c r="D107" s="7">
        <f t="shared" si="104"/>
        <v>5440</v>
      </c>
      <c r="E107" s="7">
        <v>2720</v>
      </c>
      <c r="F107" s="7">
        <v>23.8</v>
      </c>
      <c r="G107" s="7">
        <v>4160000</v>
      </c>
      <c r="H107" s="7">
        <v>45600</v>
      </c>
      <c r="I107" s="7">
        <v>39.1</v>
      </c>
      <c r="J107" s="7">
        <v>35.6</v>
      </c>
      <c r="K107" s="7">
        <v>81900</v>
      </c>
      <c r="L107" s="7">
        <v>10.7</v>
      </c>
      <c r="M107" s="7">
        <f t="shared" si="125"/>
        <v>17287078.399999999</v>
      </c>
      <c r="N107" s="7">
        <v>4160000</v>
      </c>
      <c r="O107" s="7">
        <v>45600</v>
      </c>
      <c r="P107" s="7">
        <f t="shared" si="75"/>
        <v>56.37</v>
      </c>
      <c r="Q107" s="7">
        <v>39.1</v>
      </c>
      <c r="R107" s="2">
        <v>35.6</v>
      </c>
      <c r="S107" s="7">
        <v>81900</v>
      </c>
      <c r="T107" s="12">
        <v>10.7</v>
      </c>
      <c r="U107" s="7">
        <v>25</v>
      </c>
      <c r="V107" s="7">
        <v>1</v>
      </c>
      <c r="W107" s="1">
        <v>127</v>
      </c>
      <c r="X107" s="1">
        <v>127</v>
      </c>
      <c r="Y107" s="2">
        <v>11.1</v>
      </c>
      <c r="Z107">
        <f t="shared" si="126"/>
        <v>5440</v>
      </c>
      <c r="AA107">
        <f t="shared" si="98"/>
        <v>1279.99872</v>
      </c>
      <c r="AB107">
        <f t="shared" si="127"/>
        <v>1</v>
      </c>
      <c r="AC107">
        <f t="shared" si="128"/>
        <v>11.44</v>
      </c>
      <c r="AD107">
        <v>12.7</v>
      </c>
      <c r="AE107">
        <f t="shared" si="129"/>
        <v>1</v>
      </c>
      <c r="AF107">
        <f t="shared" si="130"/>
        <v>127</v>
      </c>
      <c r="AG107">
        <v>50</v>
      </c>
      <c r="AH107">
        <f t="shared" si="131"/>
        <v>1</v>
      </c>
      <c r="AI107">
        <f t="shared" si="132"/>
        <v>72</v>
      </c>
      <c r="AJ107">
        <f t="shared" si="133"/>
        <v>50</v>
      </c>
      <c r="AK107">
        <f t="shared" si="134"/>
        <v>61</v>
      </c>
      <c r="AL107">
        <f t="shared" si="135"/>
        <v>72</v>
      </c>
      <c r="AM107">
        <f t="shared" si="93"/>
        <v>200</v>
      </c>
      <c r="AN107" s="7">
        <f t="shared" si="136"/>
        <v>1</v>
      </c>
      <c r="AO107">
        <f t="shared" si="137"/>
        <v>54</v>
      </c>
      <c r="AP107">
        <f t="shared" si="138"/>
        <v>25</v>
      </c>
      <c r="AQ107">
        <f t="shared" si="139"/>
        <v>1.35</v>
      </c>
      <c r="AR107">
        <f t="shared" si="140"/>
        <v>2</v>
      </c>
      <c r="AS107">
        <f t="shared" si="141"/>
        <v>380.77177469135802</v>
      </c>
      <c r="AT107">
        <f t="shared" si="142"/>
        <v>170.93723705393512</v>
      </c>
      <c r="AU107">
        <f t="shared" si="143"/>
        <v>929.9</v>
      </c>
      <c r="AV107">
        <f t="shared" si="95"/>
        <v>50</v>
      </c>
      <c r="AW107">
        <f t="shared" si="144"/>
        <v>1</v>
      </c>
      <c r="AX107" s="7">
        <f t="shared" si="100"/>
        <v>1224</v>
      </c>
      <c r="AY107">
        <f t="shared" si="101"/>
        <v>1387.2</v>
      </c>
      <c r="AZ107">
        <f t="shared" si="96"/>
        <v>288</v>
      </c>
      <c r="BA107">
        <f t="shared" si="97"/>
        <v>1</v>
      </c>
      <c r="BB107" s="4" t="str">
        <f t="shared" si="145"/>
        <v>OK</v>
      </c>
      <c r="BC107" s="7">
        <v>21.3</v>
      </c>
      <c r="BD107">
        <f t="shared" si="146"/>
        <v>21.3</v>
      </c>
      <c r="BE107">
        <f t="shared" si="147"/>
        <v>5.4</v>
      </c>
      <c r="BF107">
        <f t="shared" si="148"/>
        <v>3.9444444444444442</v>
      </c>
    </row>
    <row r="108" spans="1:58">
      <c r="A108" s="7">
        <v>98</v>
      </c>
      <c r="B108" s="7" t="s">
        <v>21</v>
      </c>
      <c r="C108" s="7">
        <v>18.3</v>
      </c>
      <c r="D108" s="7">
        <f t="shared" si="104"/>
        <v>4700</v>
      </c>
      <c r="E108" s="7">
        <v>2350</v>
      </c>
      <c r="F108" s="7">
        <v>22.2</v>
      </c>
      <c r="G108" s="7">
        <v>3650000</v>
      </c>
      <c r="H108" s="7">
        <v>39500</v>
      </c>
      <c r="I108" s="7">
        <v>39.4</v>
      </c>
      <c r="J108" s="7">
        <v>34.799999999999997</v>
      </c>
      <c r="K108" s="7">
        <v>71000</v>
      </c>
      <c r="L108" s="7">
        <v>9.27</v>
      </c>
      <c r="M108" s="7">
        <f t="shared" si="125"/>
        <v>14744988</v>
      </c>
      <c r="N108" s="7">
        <v>3650000</v>
      </c>
      <c r="O108" s="7">
        <v>39500</v>
      </c>
      <c r="P108" s="7">
        <f t="shared" si="75"/>
        <v>56.01</v>
      </c>
      <c r="Q108" s="7">
        <v>39.4</v>
      </c>
      <c r="R108" s="2">
        <v>34.799999999999997</v>
      </c>
      <c r="S108" s="7">
        <v>71000</v>
      </c>
      <c r="T108" s="12">
        <v>9.27</v>
      </c>
      <c r="U108" s="7">
        <v>25</v>
      </c>
      <c r="V108" s="7">
        <v>1</v>
      </c>
      <c r="W108" s="1">
        <v>127</v>
      </c>
      <c r="X108" s="1">
        <v>127</v>
      </c>
      <c r="Y108" s="3">
        <v>9.5299999999999994</v>
      </c>
      <c r="Z108">
        <f t="shared" si="126"/>
        <v>4700</v>
      </c>
      <c r="AA108">
        <f t="shared" si="98"/>
        <v>1279.99872</v>
      </c>
      <c r="AB108">
        <f t="shared" si="127"/>
        <v>1</v>
      </c>
      <c r="AC108">
        <f t="shared" si="128"/>
        <v>13.33</v>
      </c>
      <c r="AD108">
        <v>12.7</v>
      </c>
      <c r="AE108">
        <f t="shared" si="129"/>
        <v>0</v>
      </c>
      <c r="AF108">
        <f t="shared" si="130"/>
        <v>127</v>
      </c>
      <c r="AG108">
        <v>50</v>
      </c>
      <c r="AH108">
        <f t="shared" si="131"/>
        <v>1</v>
      </c>
      <c r="AI108">
        <f t="shared" si="132"/>
        <v>71</v>
      </c>
      <c r="AJ108">
        <f t="shared" si="133"/>
        <v>50</v>
      </c>
      <c r="AK108">
        <f t="shared" si="134"/>
        <v>61</v>
      </c>
      <c r="AL108">
        <f t="shared" si="135"/>
        <v>71</v>
      </c>
      <c r="AM108">
        <f t="shared" si="93"/>
        <v>200</v>
      </c>
      <c r="AN108" s="7">
        <f t="shared" si="136"/>
        <v>1</v>
      </c>
      <c r="AO108">
        <f t="shared" si="137"/>
        <v>53.25</v>
      </c>
      <c r="AP108">
        <f t="shared" si="138"/>
        <v>25</v>
      </c>
      <c r="AQ108">
        <f t="shared" si="139"/>
        <v>1.331</v>
      </c>
      <c r="AR108">
        <f t="shared" si="140"/>
        <v>2</v>
      </c>
      <c r="AS108">
        <f t="shared" si="141"/>
        <v>391.57327514382064</v>
      </c>
      <c r="AT108">
        <f t="shared" si="142"/>
        <v>172.23793903593631</v>
      </c>
      <c r="AU108">
        <f t="shared" si="143"/>
        <v>809.5</v>
      </c>
      <c r="AV108">
        <f t="shared" si="95"/>
        <v>50</v>
      </c>
      <c r="AW108">
        <f t="shared" si="144"/>
        <v>1</v>
      </c>
      <c r="AX108" s="7">
        <f t="shared" si="100"/>
        <v>1057.5</v>
      </c>
      <c r="AY108">
        <f t="shared" si="101"/>
        <v>1198.5</v>
      </c>
      <c r="AZ108">
        <f t="shared" si="96"/>
        <v>288</v>
      </c>
      <c r="BA108">
        <f t="shared" si="97"/>
        <v>1</v>
      </c>
      <c r="BB108" s="4" t="str">
        <f t="shared" si="145"/>
        <v>Not OK</v>
      </c>
      <c r="BC108" s="7">
        <v>18.3</v>
      </c>
      <c r="BD108">
        <f t="shared" si="146"/>
        <v>1000</v>
      </c>
      <c r="BE108">
        <f t="shared" si="147"/>
        <v>5.4</v>
      </c>
      <c r="BF108">
        <f t="shared" si="148"/>
        <v>185.18518518518516</v>
      </c>
    </row>
    <row r="109" spans="1:58">
      <c r="A109" s="7">
        <v>99</v>
      </c>
      <c r="B109" s="7" t="s">
        <v>22</v>
      </c>
      <c r="C109" s="7">
        <v>15.3</v>
      </c>
      <c r="D109" s="7">
        <f t="shared" si="104"/>
        <v>3960</v>
      </c>
      <c r="E109" s="7">
        <v>1980</v>
      </c>
      <c r="F109" s="7">
        <v>20.7</v>
      </c>
      <c r="G109" s="7">
        <v>3100000</v>
      </c>
      <c r="H109" s="7">
        <v>33400</v>
      </c>
      <c r="I109" s="7">
        <v>39.6</v>
      </c>
      <c r="J109" s="7">
        <v>34.299999999999997</v>
      </c>
      <c r="K109" s="7">
        <v>59800</v>
      </c>
      <c r="L109" s="7">
        <v>7.8</v>
      </c>
      <c r="M109" s="7">
        <f t="shared" si="125"/>
        <v>12316180.399999999</v>
      </c>
      <c r="N109" s="7">
        <v>3100000</v>
      </c>
      <c r="O109" s="7">
        <v>33400</v>
      </c>
      <c r="P109" s="7">
        <f t="shared" si="75"/>
        <v>55.77</v>
      </c>
      <c r="Q109" s="7">
        <v>39.6</v>
      </c>
      <c r="R109" s="2">
        <v>34.299999999999997</v>
      </c>
      <c r="S109" s="7">
        <v>59800</v>
      </c>
      <c r="T109" s="8">
        <v>7.8</v>
      </c>
      <c r="U109" s="7">
        <v>25.1</v>
      </c>
      <c r="V109" s="7">
        <v>1</v>
      </c>
      <c r="W109" s="1">
        <v>127</v>
      </c>
      <c r="X109" s="1">
        <v>127</v>
      </c>
      <c r="Y109" s="3">
        <v>7.94</v>
      </c>
      <c r="Z109">
        <f t="shared" si="126"/>
        <v>3960</v>
      </c>
      <c r="AA109">
        <f t="shared" si="98"/>
        <v>1279.99872</v>
      </c>
      <c r="AB109">
        <f t="shared" si="127"/>
        <v>1</v>
      </c>
      <c r="AC109">
        <f t="shared" si="128"/>
        <v>15.99</v>
      </c>
      <c r="AD109">
        <v>12.7</v>
      </c>
      <c r="AE109">
        <f t="shared" si="129"/>
        <v>0</v>
      </c>
      <c r="AF109">
        <f t="shared" si="130"/>
        <v>127</v>
      </c>
      <c r="AG109">
        <v>50</v>
      </c>
      <c r="AH109">
        <f t="shared" si="131"/>
        <v>1</v>
      </c>
      <c r="AI109">
        <f t="shared" si="132"/>
        <v>71</v>
      </c>
      <c r="AJ109">
        <f t="shared" si="133"/>
        <v>50</v>
      </c>
      <c r="AK109">
        <f t="shared" si="134"/>
        <v>61</v>
      </c>
      <c r="AL109">
        <f t="shared" si="135"/>
        <v>71</v>
      </c>
      <c r="AM109">
        <f t="shared" si="93"/>
        <v>200</v>
      </c>
      <c r="AN109" s="7">
        <f t="shared" si="136"/>
        <v>1</v>
      </c>
      <c r="AO109">
        <f t="shared" si="137"/>
        <v>53.25</v>
      </c>
      <c r="AP109">
        <f t="shared" si="138"/>
        <v>25.1</v>
      </c>
      <c r="AQ109">
        <f t="shared" si="139"/>
        <v>1.337</v>
      </c>
      <c r="AR109">
        <f t="shared" si="140"/>
        <v>2</v>
      </c>
      <c r="AS109">
        <f t="shared" si="141"/>
        <v>391.57327514382064</v>
      </c>
      <c r="AT109">
        <f t="shared" si="142"/>
        <v>172.23793903593631</v>
      </c>
      <c r="AU109">
        <f t="shared" si="143"/>
        <v>682.1</v>
      </c>
      <c r="AV109">
        <f t="shared" si="95"/>
        <v>50</v>
      </c>
      <c r="AW109">
        <f t="shared" si="144"/>
        <v>1</v>
      </c>
      <c r="AX109" s="7">
        <f t="shared" si="100"/>
        <v>891</v>
      </c>
      <c r="AY109">
        <f t="shared" si="101"/>
        <v>1009.8</v>
      </c>
      <c r="AZ109">
        <f t="shared" si="96"/>
        <v>288</v>
      </c>
      <c r="BA109">
        <f t="shared" si="97"/>
        <v>1</v>
      </c>
      <c r="BB109" s="4" t="str">
        <f t="shared" si="145"/>
        <v>Not OK</v>
      </c>
      <c r="BC109" s="7">
        <v>15.3</v>
      </c>
      <c r="BD109">
        <f t="shared" si="146"/>
        <v>1000</v>
      </c>
      <c r="BE109">
        <f t="shared" si="147"/>
        <v>5.4</v>
      </c>
      <c r="BF109">
        <f t="shared" si="148"/>
        <v>185.18518518518516</v>
      </c>
    </row>
    <row r="110" spans="1:58">
      <c r="A110" s="7">
        <v>100</v>
      </c>
      <c r="B110" s="7" t="s">
        <v>34</v>
      </c>
      <c r="C110" s="7">
        <v>27.5</v>
      </c>
      <c r="D110" s="7">
        <f t="shared" si="104"/>
        <v>7020</v>
      </c>
      <c r="E110" s="7">
        <v>3510</v>
      </c>
      <c r="F110" s="7">
        <v>28.7</v>
      </c>
      <c r="G110" s="7">
        <v>3170000</v>
      </c>
      <c r="H110" s="7">
        <v>45700</v>
      </c>
      <c r="I110" s="7">
        <v>30</v>
      </c>
      <c r="J110" s="7">
        <v>32.299999999999997</v>
      </c>
      <c r="K110" s="7">
        <v>82300</v>
      </c>
      <c r="L110" s="7">
        <v>17.3</v>
      </c>
      <c r="M110" s="7">
        <f t="shared" si="125"/>
        <v>16106855.799999999</v>
      </c>
      <c r="N110" s="7">
        <v>3170000</v>
      </c>
      <c r="O110" s="7">
        <v>45700</v>
      </c>
      <c r="P110" s="7">
        <f t="shared" si="75"/>
        <v>47.9</v>
      </c>
      <c r="Q110" s="7">
        <v>30</v>
      </c>
      <c r="R110" s="2">
        <v>32.299999999999997</v>
      </c>
      <c r="S110" s="7">
        <v>82300</v>
      </c>
      <c r="T110" s="12">
        <v>17.3</v>
      </c>
      <c r="U110" s="7">
        <v>19.7</v>
      </c>
      <c r="V110" s="7">
        <v>1</v>
      </c>
      <c r="W110" s="1">
        <v>102</v>
      </c>
      <c r="X110" s="1">
        <v>102</v>
      </c>
      <c r="Y110" s="2">
        <v>19.100000000000001</v>
      </c>
      <c r="Z110">
        <f t="shared" si="126"/>
        <v>7020</v>
      </c>
      <c r="AA110">
        <f t="shared" si="98"/>
        <v>1279.99872</v>
      </c>
      <c r="AB110">
        <f t="shared" si="127"/>
        <v>1</v>
      </c>
      <c r="AC110">
        <f t="shared" si="128"/>
        <v>5.34</v>
      </c>
      <c r="AD110">
        <v>12.7</v>
      </c>
      <c r="AE110">
        <f t="shared" si="129"/>
        <v>1</v>
      </c>
      <c r="AF110">
        <f t="shared" si="130"/>
        <v>102</v>
      </c>
      <c r="AG110">
        <v>50</v>
      </c>
      <c r="AH110">
        <f t="shared" si="131"/>
        <v>1</v>
      </c>
      <c r="AI110">
        <f t="shared" si="132"/>
        <v>93</v>
      </c>
      <c r="AJ110">
        <f t="shared" si="133"/>
        <v>58</v>
      </c>
      <c r="AK110">
        <f t="shared" si="134"/>
        <v>73</v>
      </c>
      <c r="AL110">
        <f t="shared" si="135"/>
        <v>93</v>
      </c>
      <c r="AM110">
        <f t="shared" si="93"/>
        <v>200</v>
      </c>
      <c r="AN110" s="7">
        <f t="shared" si="136"/>
        <v>1</v>
      </c>
      <c r="AO110">
        <f t="shared" si="137"/>
        <v>69.75</v>
      </c>
      <c r="AP110">
        <f t="shared" si="138"/>
        <v>19.7</v>
      </c>
      <c r="AQ110">
        <f t="shared" si="139"/>
        <v>1.3740000000000001</v>
      </c>
      <c r="AR110">
        <f t="shared" si="140"/>
        <v>2</v>
      </c>
      <c r="AS110">
        <f t="shared" si="141"/>
        <v>228.22533009596484</v>
      </c>
      <c r="AT110">
        <f t="shared" si="142"/>
        <v>142.25436134721573</v>
      </c>
      <c r="AU110">
        <f t="shared" si="143"/>
        <v>998.6</v>
      </c>
      <c r="AV110">
        <f t="shared" si="95"/>
        <v>50</v>
      </c>
      <c r="AW110">
        <f t="shared" si="144"/>
        <v>1</v>
      </c>
      <c r="AX110" s="7">
        <f t="shared" si="100"/>
        <v>1579.5</v>
      </c>
      <c r="AY110">
        <f t="shared" si="101"/>
        <v>1790.1</v>
      </c>
      <c r="AZ110">
        <f t="shared" si="96"/>
        <v>288</v>
      </c>
      <c r="BA110">
        <f t="shared" si="97"/>
        <v>1</v>
      </c>
      <c r="BB110" s="4" t="str">
        <f t="shared" si="145"/>
        <v>OK</v>
      </c>
      <c r="BC110" s="7">
        <v>27.5</v>
      </c>
      <c r="BD110">
        <f t="shared" si="146"/>
        <v>27.5</v>
      </c>
      <c r="BE110">
        <f t="shared" si="147"/>
        <v>5.4</v>
      </c>
      <c r="BF110">
        <f t="shared" si="148"/>
        <v>5.0925925925925926</v>
      </c>
    </row>
    <row r="111" spans="1:58">
      <c r="A111" s="7">
        <v>101</v>
      </c>
      <c r="B111" s="7" t="s">
        <v>35</v>
      </c>
      <c r="C111" s="7">
        <v>23.4</v>
      </c>
      <c r="D111" s="7">
        <f t="shared" si="104"/>
        <v>5940</v>
      </c>
      <c r="E111" s="7">
        <v>2970</v>
      </c>
      <c r="F111" s="7">
        <v>25.4</v>
      </c>
      <c r="G111" s="7">
        <v>2759999.9999999995</v>
      </c>
      <c r="H111" s="7">
        <v>39000</v>
      </c>
      <c r="I111" s="7">
        <v>30.5</v>
      </c>
      <c r="J111" s="7">
        <v>31</v>
      </c>
      <c r="K111" s="7">
        <v>70100</v>
      </c>
      <c r="L111" s="7">
        <v>14.6</v>
      </c>
      <c r="M111" s="7">
        <f t="shared" si="125"/>
        <v>13218240</v>
      </c>
      <c r="N111" s="7">
        <v>2759999.9999999995</v>
      </c>
      <c r="O111" s="7">
        <v>39000</v>
      </c>
      <c r="P111" s="7">
        <f t="shared" si="75"/>
        <v>47.17</v>
      </c>
      <c r="Q111" s="7">
        <v>30.5</v>
      </c>
      <c r="R111" s="2">
        <v>31</v>
      </c>
      <c r="S111" s="7">
        <v>70100</v>
      </c>
      <c r="T111" s="12">
        <v>14.6</v>
      </c>
      <c r="U111" s="7">
        <v>19.7</v>
      </c>
      <c r="V111" s="7">
        <v>1</v>
      </c>
      <c r="W111" s="1">
        <v>102</v>
      </c>
      <c r="X111" s="1">
        <v>102</v>
      </c>
      <c r="Y111" s="2">
        <v>15.9</v>
      </c>
      <c r="Z111">
        <f t="shared" si="126"/>
        <v>5940</v>
      </c>
      <c r="AA111">
        <f t="shared" si="98"/>
        <v>1279.99872</v>
      </c>
      <c r="AB111">
        <f t="shared" si="127"/>
        <v>1</v>
      </c>
      <c r="AC111">
        <f t="shared" si="128"/>
        <v>6.42</v>
      </c>
      <c r="AD111">
        <v>12.7</v>
      </c>
      <c r="AE111">
        <f t="shared" si="129"/>
        <v>1</v>
      </c>
      <c r="AF111">
        <f t="shared" si="130"/>
        <v>102</v>
      </c>
      <c r="AG111">
        <v>50</v>
      </c>
      <c r="AH111">
        <f t="shared" si="131"/>
        <v>1</v>
      </c>
      <c r="AI111">
        <f t="shared" si="132"/>
        <v>92</v>
      </c>
      <c r="AJ111">
        <f t="shared" si="133"/>
        <v>59</v>
      </c>
      <c r="AK111">
        <f t="shared" si="134"/>
        <v>73</v>
      </c>
      <c r="AL111">
        <f t="shared" si="135"/>
        <v>92</v>
      </c>
      <c r="AM111">
        <f t="shared" si="93"/>
        <v>200</v>
      </c>
      <c r="AN111" s="7">
        <f t="shared" si="136"/>
        <v>1</v>
      </c>
      <c r="AO111">
        <f t="shared" si="137"/>
        <v>69</v>
      </c>
      <c r="AP111">
        <f t="shared" si="138"/>
        <v>19.7</v>
      </c>
      <c r="AQ111">
        <f t="shared" si="139"/>
        <v>1.359</v>
      </c>
      <c r="AR111">
        <f t="shared" si="140"/>
        <v>2</v>
      </c>
      <c r="AS111">
        <f t="shared" si="141"/>
        <v>233.21371455576559</v>
      </c>
      <c r="AT111">
        <f t="shared" si="142"/>
        <v>143.6562921075286</v>
      </c>
      <c r="AU111">
        <f t="shared" si="143"/>
        <v>853.3</v>
      </c>
      <c r="AV111">
        <f t="shared" si="95"/>
        <v>50</v>
      </c>
      <c r="AW111">
        <f t="shared" si="144"/>
        <v>1</v>
      </c>
      <c r="AX111" s="7">
        <f t="shared" si="100"/>
        <v>1336.5</v>
      </c>
      <c r="AY111">
        <f t="shared" si="101"/>
        <v>1514.7</v>
      </c>
      <c r="AZ111">
        <f t="shared" si="96"/>
        <v>288</v>
      </c>
      <c r="BA111">
        <f t="shared" si="97"/>
        <v>1</v>
      </c>
      <c r="BB111" s="4" t="str">
        <f t="shared" si="145"/>
        <v>OK</v>
      </c>
      <c r="BC111" s="7">
        <v>23.4</v>
      </c>
      <c r="BD111">
        <f t="shared" si="146"/>
        <v>23.4</v>
      </c>
      <c r="BE111">
        <f t="shared" si="147"/>
        <v>5.4</v>
      </c>
      <c r="BF111">
        <f t="shared" si="148"/>
        <v>4.333333333333333</v>
      </c>
    </row>
    <row r="112" spans="1:58">
      <c r="A112" s="7">
        <v>102</v>
      </c>
      <c r="B112" s="7" t="s">
        <v>36</v>
      </c>
      <c r="C112" s="7">
        <v>19</v>
      </c>
      <c r="D112" s="7">
        <f t="shared" si="104"/>
        <v>4840</v>
      </c>
      <c r="E112" s="7">
        <v>2420</v>
      </c>
      <c r="F112" s="7">
        <v>22.2</v>
      </c>
      <c r="G112" s="7">
        <v>2300000</v>
      </c>
      <c r="H112" s="7">
        <v>32100</v>
      </c>
      <c r="I112" s="7">
        <v>30.7</v>
      </c>
      <c r="J112" s="7">
        <v>30</v>
      </c>
      <c r="K112" s="7">
        <v>57400</v>
      </c>
      <c r="L112" s="7">
        <v>11.9</v>
      </c>
      <c r="M112" s="7">
        <f t="shared" si="125"/>
        <v>10529000</v>
      </c>
      <c r="N112" s="7">
        <v>2300000</v>
      </c>
      <c r="O112" s="7">
        <v>32100</v>
      </c>
      <c r="P112" s="7">
        <f t="shared" si="75"/>
        <v>46.64</v>
      </c>
      <c r="Q112" s="7">
        <v>30.7</v>
      </c>
      <c r="R112" s="2">
        <v>30</v>
      </c>
      <c r="S112" s="7">
        <v>57400</v>
      </c>
      <c r="T112" s="12">
        <v>11.9</v>
      </c>
      <c r="U112" s="7">
        <v>19.7</v>
      </c>
      <c r="V112" s="7">
        <v>1</v>
      </c>
      <c r="W112" s="1">
        <v>102</v>
      </c>
      <c r="X112" s="1">
        <v>102</v>
      </c>
      <c r="Y112" s="2">
        <v>12.7</v>
      </c>
      <c r="Z112">
        <f t="shared" si="126"/>
        <v>4840</v>
      </c>
      <c r="AA112">
        <f t="shared" si="98"/>
        <v>1279.99872</v>
      </c>
      <c r="AB112">
        <f t="shared" si="127"/>
        <v>1</v>
      </c>
      <c r="AC112">
        <f t="shared" si="128"/>
        <v>8.0299999999999994</v>
      </c>
      <c r="AD112">
        <v>12.7</v>
      </c>
      <c r="AE112">
        <f t="shared" si="129"/>
        <v>1</v>
      </c>
      <c r="AF112">
        <f t="shared" si="130"/>
        <v>102</v>
      </c>
      <c r="AG112">
        <v>50</v>
      </c>
      <c r="AH112">
        <f t="shared" si="131"/>
        <v>1</v>
      </c>
      <c r="AI112">
        <f t="shared" si="132"/>
        <v>91</v>
      </c>
      <c r="AJ112">
        <f t="shared" si="133"/>
        <v>60</v>
      </c>
      <c r="AK112">
        <f t="shared" si="134"/>
        <v>74</v>
      </c>
      <c r="AL112">
        <f t="shared" si="135"/>
        <v>91</v>
      </c>
      <c r="AM112">
        <f t="shared" si="93"/>
        <v>200</v>
      </c>
      <c r="AN112" s="7">
        <f t="shared" si="136"/>
        <v>1</v>
      </c>
      <c r="AO112">
        <f t="shared" si="137"/>
        <v>68.25</v>
      </c>
      <c r="AP112">
        <f t="shared" si="138"/>
        <v>19.7</v>
      </c>
      <c r="AQ112">
        <f t="shared" si="139"/>
        <v>1.345</v>
      </c>
      <c r="AR112">
        <f t="shared" si="140"/>
        <v>2</v>
      </c>
      <c r="AS112">
        <f t="shared" si="141"/>
        <v>238.36745320613451</v>
      </c>
      <c r="AT112">
        <f t="shared" si="142"/>
        <v>145.05665930542347</v>
      </c>
      <c r="AU112">
        <f t="shared" si="143"/>
        <v>702.1</v>
      </c>
      <c r="AV112">
        <f t="shared" si="95"/>
        <v>50</v>
      </c>
      <c r="AW112">
        <f t="shared" si="144"/>
        <v>1</v>
      </c>
      <c r="AX112" s="7">
        <f t="shared" si="100"/>
        <v>1089</v>
      </c>
      <c r="AY112">
        <f t="shared" si="101"/>
        <v>1234.2</v>
      </c>
      <c r="AZ112">
        <f t="shared" si="96"/>
        <v>288</v>
      </c>
      <c r="BA112">
        <f t="shared" si="97"/>
        <v>1</v>
      </c>
      <c r="BB112" s="4" t="str">
        <f t="shared" si="145"/>
        <v>OK</v>
      </c>
      <c r="BC112" s="7">
        <v>19</v>
      </c>
      <c r="BD112">
        <f t="shared" si="146"/>
        <v>19</v>
      </c>
      <c r="BE112">
        <f t="shared" si="147"/>
        <v>5.4</v>
      </c>
      <c r="BF112">
        <f t="shared" si="148"/>
        <v>3.5185185185185182</v>
      </c>
    </row>
    <row r="113" spans="1:58">
      <c r="A113" s="7">
        <v>103</v>
      </c>
      <c r="B113" s="7" t="s">
        <v>37</v>
      </c>
      <c r="C113" s="7">
        <v>16.8</v>
      </c>
      <c r="D113" s="7">
        <f t="shared" si="104"/>
        <v>4260</v>
      </c>
      <c r="E113" s="7">
        <v>2130</v>
      </c>
      <c r="F113" s="7">
        <v>20.7</v>
      </c>
      <c r="G113" s="7">
        <v>2050000</v>
      </c>
      <c r="H113" s="7">
        <v>28300</v>
      </c>
      <c r="I113" s="7">
        <v>31</v>
      </c>
      <c r="J113" s="7">
        <v>29.2</v>
      </c>
      <c r="K113" s="7">
        <v>50800</v>
      </c>
      <c r="L113" s="7">
        <v>10.5</v>
      </c>
      <c r="M113" s="7">
        <f t="shared" si="125"/>
        <v>9082666.4000000004</v>
      </c>
      <c r="N113" s="7">
        <v>2050000</v>
      </c>
      <c r="O113" s="7">
        <v>28300</v>
      </c>
      <c r="P113" s="7">
        <f t="shared" si="75"/>
        <v>46.17</v>
      </c>
      <c r="Q113" s="7">
        <v>31</v>
      </c>
      <c r="R113" s="2">
        <v>29.2</v>
      </c>
      <c r="S113" s="7">
        <v>50800</v>
      </c>
      <c r="T113" s="12">
        <v>10.5</v>
      </c>
      <c r="U113" s="7">
        <v>19.7</v>
      </c>
      <c r="V113" s="7">
        <v>1</v>
      </c>
      <c r="W113" s="1">
        <v>102</v>
      </c>
      <c r="X113" s="1">
        <v>102</v>
      </c>
      <c r="Y113" s="2">
        <v>11.1</v>
      </c>
      <c r="Z113">
        <f t="shared" si="126"/>
        <v>4260</v>
      </c>
      <c r="AA113">
        <f t="shared" si="98"/>
        <v>1279.99872</v>
      </c>
      <c r="AB113">
        <f t="shared" si="127"/>
        <v>1</v>
      </c>
      <c r="AC113">
        <f t="shared" si="128"/>
        <v>9.19</v>
      </c>
      <c r="AD113">
        <v>12.7</v>
      </c>
      <c r="AE113">
        <f t="shared" si="129"/>
        <v>1</v>
      </c>
      <c r="AF113">
        <f t="shared" si="130"/>
        <v>102</v>
      </c>
      <c r="AG113">
        <v>50</v>
      </c>
      <c r="AH113">
        <f t="shared" si="131"/>
        <v>1</v>
      </c>
      <c r="AI113">
        <f t="shared" si="132"/>
        <v>90</v>
      </c>
      <c r="AJ113">
        <f t="shared" si="133"/>
        <v>61</v>
      </c>
      <c r="AK113">
        <f t="shared" si="134"/>
        <v>75</v>
      </c>
      <c r="AL113">
        <f t="shared" si="135"/>
        <v>90</v>
      </c>
      <c r="AM113">
        <f t="shared" si="93"/>
        <v>200</v>
      </c>
      <c r="AN113" s="7">
        <f t="shared" si="136"/>
        <v>1</v>
      </c>
      <c r="AO113">
        <f t="shared" si="137"/>
        <v>67.5</v>
      </c>
      <c r="AP113">
        <f t="shared" si="138"/>
        <v>19.7</v>
      </c>
      <c r="AQ113">
        <f t="shared" si="139"/>
        <v>1.33</v>
      </c>
      <c r="AR113">
        <f t="shared" si="140"/>
        <v>2</v>
      </c>
      <c r="AS113">
        <f t="shared" si="141"/>
        <v>243.69393580246913</v>
      </c>
      <c r="AT113">
        <f t="shared" si="142"/>
        <v>146.45514933380963</v>
      </c>
      <c r="AU113">
        <f t="shared" si="143"/>
        <v>623.9</v>
      </c>
      <c r="AV113">
        <f t="shared" si="95"/>
        <v>50</v>
      </c>
      <c r="AW113">
        <f t="shared" si="144"/>
        <v>1</v>
      </c>
      <c r="AX113" s="7">
        <f t="shared" si="100"/>
        <v>958.5</v>
      </c>
      <c r="AY113">
        <f t="shared" si="101"/>
        <v>1086.3</v>
      </c>
      <c r="AZ113">
        <f t="shared" si="96"/>
        <v>288</v>
      </c>
      <c r="BA113">
        <f t="shared" si="97"/>
        <v>1</v>
      </c>
      <c r="BB113" s="4" t="str">
        <f t="shared" si="145"/>
        <v>OK</v>
      </c>
      <c r="BC113" s="7">
        <v>16.8</v>
      </c>
      <c r="BD113">
        <f t="shared" si="146"/>
        <v>16.8</v>
      </c>
      <c r="BE113">
        <f t="shared" si="147"/>
        <v>5.4</v>
      </c>
      <c r="BF113">
        <f t="shared" si="148"/>
        <v>3.1111111111111112</v>
      </c>
    </row>
    <row r="114" spans="1:58">
      <c r="A114" s="7">
        <v>104</v>
      </c>
      <c r="B114" s="7" t="s">
        <v>38</v>
      </c>
      <c r="C114" s="7">
        <v>14.6</v>
      </c>
      <c r="D114" s="7">
        <f t="shared" si="104"/>
        <v>3700</v>
      </c>
      <c r="E114" s="7">
        <v>1850</v>
      </c>
      <c r="F114" s="7">
        <v>19.100000000000001</v>
      </c>
      <c r="G114" s="7">
        <v>1800000</v>
      </c>
      <c r="H114" s="7">
        <v>24600</v>
      </c>
      <c r="I114" s="7">
        <v>31.2</v>
      </c>
      <c r="J114" s="7">
        <v>28.7</v>
      </c>
      <c r="K114" s="7">
        <v>44100</v>
      </c>
      <c r="L114" s="7">
        <v>9.09</v>
      </c>
      <c r="M114" s="7">
        <f t="shared" si="125"/>
        <v>7802053.0000000009</v>
      </c>
      <c r="N114" s="7">
        <v>1800000</v>
      </c>
      <c r="O114" s="7">
        <v>24600</v>
      </c>
      <c r="P114" s="7">
        <f t="shared" si="75"/>
        <v>45.92</v>
      </c>
      <c r="Q114" s="7">
        <v>31.2</v>
      </c>
      <c r="R114" s="2">
        <v>28.7</v>
      </c>
      <c r="S114" s="7">
        <v>44100</v>
      </c>
      <c r="T114" s="12">
        <v>9.09</v>
      </c>
      <c r="U114" s="7">
        <v>19.8</v>
      </c>
      <c r="V114" s="7">
        <v>1</v>
      </c>
      <c r="W114" s="1">
        <v>102</v>
      </c>
      <c r="X114" s="1">
        <v>102</v>
      </c>
      <c r="Y114" s="3">
        <v>9.5299999999999994</v>
      </c>
      <c r="Z114">
        <f t="shared" si="126"/>
        <v>3700</v>
      </c>
      <c r="AA114">
        <f t="shared" si="98"/>
        <v>1279.99872</v>
      </c>
      <c r="AB114">
        <f t="shared" si="127"/>
        <v>1</v>
      </c>
      <c r="AC114">
        <f t="shared" si="128"/>
        <v>10.7</v>
      </c>
      <c r="AD114">
        <v>12.7</v>
      </c>
      <c r="AE114">
        <f t="shared" si="129"/>
        <v>1</v>
      </c>
      <c r="AF114">
        <f t="shared" si="130"/>
        <v>102</v>
      </c>
      <c r="AG114">
        <v>50</v>
      </c>
      <c r="AH114">
        <f t="shared" si="131"/>
        <v>1</v>
      </c>
      <c r="AI114">
        <f t="shared" si="132"/>
        <v>90</v>
      </c>
      <c r="AJ114">
        <f t="shared" si="133"/>
        <v>61</v>
      </c>
      <c r="AK114">
        <f t="shared" si="134"/>
        <v>75</v>
      </c>
      <c r="AL114">
        <f t="shared" si="135"/>
        <v>90</v>
      </c>
      <c r="AM114">
        <f t="shared" si="93"/>
        <v>200</v>
      </c>
      <c r="AN114" s="7">
        <f t="shared" si="136"/>
        <v>1</v>
      </c>
      <c r="AO114">
        <f t="shared" si="137"/>
        <v>67.5</v>
      </c>
      <c r="AP114">
        <f t="shared" si="138"/>
        <v>19.8</v>
      </c>
      <c r="AQ114">
        <f t="shared" si="139"/>
        <v>1.337</v>
      </c>
      <c r="AR114">
        <f t="shared" si="140"/>
        <v>2</v>
      </c>
      <c r="AS114">
        <f t="shared" si="141"/>
        <v>243.69393580246913</v>
      </c>
      <c r="AT114">
        <f t="shared" si="142"/>
        <v>146.45514933380963</v>
      </c>
      <c r="AU114">
        <f t="shared" si="143"/>
        <v>541.9</v>
      </c>
      <c r="AV114">
        <f t="shared" si="95"/>
        <v>50</v>
      </c>
      <c r="AW114">
        <f t="shared" si="144"/>
        <v>1</v>
      </c>
      <c r="AX114" s="7">
        <f t="shared" si="100"/>
        <v>832.5</v>
      </c>
      <c r="AY114">
        <f t="shared" si="101"/>
        <v>943.5</v>
      </c>
      <c r="AZ114">
        <f t="shared" si="96"/>
        <v>288</v>
      </c>
      <c r="BA114">
        <f t="shared" si="97"/>
        <v>1</v>
      </c>
      <c r="BB114" s="4" t="str">
        <f t="shared" si="145"/>
        <v>OK</v>
      </c>
      <c r="BC114" s="7">
        <v>14.6</v>
      </c>
      <c r="BD114">
        <f t="shared" si="146"/>
        <v>14.6</v>
      </c>
      <c r="BE114">
        <f t="shared" si="147"/>
        <v>5.4</v>
      </c>
      <c r="BF114">
        <f t="shared" si="148"/>
        <v>2.7037037037037033</v>
      </c>
    </row>
    <row r="115" spans="1:58">
      <c r="A115" s="7">
        <v>105</v>
      </c>
      <c r="B115" s="7" t="s">
        <v>39</v>
      </c>
      <c r="C115" s="7">
        <v>12.2</v>
      </c>
      <c r="D115" s="7">
        <f t="shared" si="104"/>
        <v>3100</v>
      </c>
      <c r="E115" s="7">
        <v>1550</v>
      </c>
      <c r="F115" s="7">
        <v>17.5</v>
      </c>
      <c r="G115" s="7">
        <v>1530000</v>
      </c>
      <c r="H115" s="7">
        <v>20800</v>
      </c>
      <c r="I115" s="7">
        <v>31.5</v>
      </c>
      <c r="J115" s="7">
        <v>28.2</v>
      </c>
      <c r="K115" s="7">
        <v>37000</v>
      </c>
      <c r="L115" s="7">
        <v>7.62</v>
      </c>
      <c r="M115" s="7">
        <f t="shared" si="125"/>
        <v>6476944.0000000009</v>
      </c>
      <c r="N115" s="7">
        <v>1530000</v>
      </c>
      <c r="O115" s="7">
        <v>20800</v>
      </c>
      <c r="P115" s="7">
        <f t="shared" si="75"/>
        <v>45.71</v>
      </c>
      <c r="Q115" s="7">
        <v>31.5</v>
      </c>
      <c r="R115" s="2">
        <v>28.2</v>
      </c>
      <c r="S115" s="7">
        <v>37000</v>
      </c>
      <c r="T115" s="12">
        <v>7.62</v>
      </c>
      <c r="U115" s="7">
        <v>19.8</v>
      </c>
      <c r="V115" s="7">
        <v>1</v>
      </c>
      <c r="W115" s="1">
        <v>102</v>
      </c>
      <c r="X115" s="1">
        <v>102</v>
      </c>
      <c r="Y115" s="3">
        <v>7.94</v>
      </c>
      <c r="Z115">
        <f t="shared" si="126"/>
        <v>3100</v>
      </c>
      <c r="AA115">
        <f t="shared" si="98"/>
        <v>1279.99872</v>
      </c>
      <c r="AB115">
        <f t="shared" si="127"/>
        <v>1</v>
      </c>
      <c r="AC115">
        <f t="shared" si="128"/>
        <v>12.85</v>
      </c>
      <c r="AD115">
        <v>12.7</v>
      </c>
      <c r="AE115">
        <f t="shared" si="129"/>
        <v>0</v>
      </c>
      <c r="AF115">
        <f t="shared" si="130"/>
        <v>102</v>
      </c>
      <c r="AG115">
        <v>50</v>
      </c>
      <c r="AH115">
        <f t="shared" si="131"/>
        <v>1</v>
      </c>
      <c r="AI115">
        <f t="shared" si="132"/>
        <v>89</v>
      </c>
      <c r="AJ115">
        <f t="shared" si="133"/>
        <v>61</v>
      </c>
      <c r="AK115">
        <f t="shared" si="134"/>
        <v>75</v>
      </c>
      <c r="AL115">
        <f t="shared" si="135"/>
        <v>89</v>
      </c>
      <c r="AM115">
        <f t="shared" si="93"/>
        <v>200</v>
      </c>
      <c r="AN115" s="7">
        <f t="shared" si="136"/>
        <v>1</v>
      </c>
      <c r="AO115">
        <f t="shared" si="137"/>
        <v>66.75</v>
      </c>
      <c r="AP115">
        <f t="shared" si="138"/>
        <v>19.8</v>
      </c>
      <c r="AQ115">
        <f t="shared" si="139"/>
        <v>1.3220000000000001</v>
      </c>
      <c r="AR115">
        <f t="shared" si="140"/>
        <v>3</v>
      </c>
      <c r="AS115">
        <f t="shared" si="141"/>
        <v>249.20096957454865</v>
      </c>
      <c r="AT115">
        <f t="shared" si="142"/>
        <v>147.85144614531413</v>
      </c>
      <c r="AU115">
        <f t="shared" si="143"/>
        <v>458.3</v>
      </c>
      <c r="AV115">
        <f t="shared" si="95"/>
        <v>50</v>
      </c>
      <c r="AW115">
        <f t="shared" si="144"/>
        <v>1</v>
      </c>
      <c r="AX115" s="7">
        <f t="shared" si="100"/>
        <v>697.5</v>
      </c>
      <c r="AY115">
        <f t="shared" si="101"/>
        <v>790.5</v>
      </c>
      <c r="AZ115">
        <f t="shared" si="96"/>
        <v>288</v>
      </c>
      <c r="BA115">
        <f t="shared" si="97"/>
        <v>1</v>
      </c>
      <c r="BB115" s="4" t="str">
        <f t="shared" si="145"/>
        <v>Not OK</v>
      </c>
      <c r="BC115" s="7">
        <v>12.2</v>
      </c>
      <c r="BD115">
        <f t="shared" si="146"/>
        <v>1000</v>
      </c>
      <c r="BE115">
        <f t="shared" si="147"/>
        <v>5.4</v>
      </c>
      <c r="BF115">
        <f t="shared" si="148"/>
        <v>185.18518518518516</v>
      </c>
    </row>
    <row r="116" spans="1:58">
      <c r="A116" s="7">
        <v>106</v>
      </c>
      <c r="B116" s="7" t="s">
        <v>40</v>
      </c>
      <c r="C116" s="7">
        <v>9.8000000000000007</v>
      </c>
      <c r="D116" s="7">
        <f t="shared" si="104"/>
        <v>2500</v>
      </c>
      <c r="E116" s="7">
        <v>1250</v>
      </c>
      <c r="F116" s="7">
        <v>15.9</v>
      </c>
      <c r="G116" s="7">
        <v>1250000</v>
      </c>
      <c r="H116" s="7">
        <v>16900</v>
      </c>
      <c r="I116" s="7">
        <v>31.8</v>
      </c>
      <c r="J116" s="7">
        <v>27.4</v>
      </c>
      <c r="K116" s="7">
        <v>29800</v>
      </c>
      <c r="L116" s="7">
        <v>6.12</v>
      </c>
      <c r="M116" s="7">
        <f t="shared" si="125"/>
        <v>5124400</v>
      </c>
      <c r="N116" s="7">
        <v>1250000</v>
      </c>
      <c r="O116" s="7">
        <v>16900</v>
      </c>
      <c r="P116" s="7">
        <f t="shared" si="75"/>
        <v>45.27</v>
      </c>
      <c r="Q116" s="7">
        <v>31.8</v>
      </c>
      <c r="R116" s="2">
        <v>27.4</v>
      </c>
      <c r="S116" s="7">
        <v>29800</v>
      </c>
      <c r="T116" s="12">
        <v>6.12</v>
      </c>
      <c r="U116" s="7">
        <v>19.899999999999999</v>
      </c>
      <c r="V116" s="7">
        <v>1</v>
      </c>
      <c r="W116" s="1">
        <v>102</v>
      </c>
      <c r="X116" s="1">
        <v>102</v>
      </c>
      <c r="Y116" s="3">
        <v>6.35</v>
      </c>
      <c r="Z116">
        <f t="shared" si="126"/>
        <v>2500</v>
      </c>
      <c r="AA116">
        <f t="shared" si="98"/>
        <v>1279.99872</v>
      </c>
      <c r="AB116">
        <f t="shared" si="127"/>
        <v>1</v>
      </c>
      <c r="AC116">
        <f t="shared" si="128"/>
        <v>16.059999999999999</v>
      </c>
      <c r="AD116">
        <v>12.7</v>
      </c>
      <c r="AE116">
        <f t="shared" si="129"/>
        <v>0</v>
      </c>
      <c r="AF116">
        <f t="shared" si="130"/>
        <v>102</v>
      </c>
      <c r="AG116">
        <v>50</v>
      </c>
      <c r="AH116">
        <f t="shared" si="131"/>
        <v>1</v>
      </c>
      <c r="AI116">
        <f t="shared" si="132"/>
        <v>88</v>
      </c>
      <c r="AJ116">
        <f t="shared" si="133"/>
        <v>62</v>
      </c>
      <c r="AK116">
        <f t="shared" si="134"/>
        <v>76</v>
      </c>
      <c r="AL116">
        <f t="shared" si="135"/>
        <v>88</v>
      </c>
      <c r="AM116">
        <f t="shared" si="93"/>
        <v>200</v>
      </c>
      <c r="AN116" s="7">
        <f t="shared" si="136"/>
        <v>1</v>
      </c>
      <c r="AO116">
        <f t="shared" si="137"/>
        <v>66</v>
      </c>
      <c r="AP116">
        <f t="shared" si="138"/>
        <v>19.899999999999999</v>
      </c>
      <c r="AQ116">
        <f t="shared" si="139"/>
        <v>1.3129999999999999</v>
      </c>
      <c r="AR116">
        <f t="shared" si="140"/>
        <v>3</v>
      </c>
      <c r="AS116">
        <f t="shared" si="141"/>
        <v>254.89680785123966</v>
      </c>
      <c r="AT116">
        <f t="shared" si="142"/>
        <v>149.24523136341929</v>
      </c>
      <c r="AU116">
        <f t="shared" si="143"/>
        <v>373.1</v>
      </c>
      <c r="AV116">
        <f t="shared" si="95"/>
        <v>50</v>
      </c>
      <c r="AW116">
        <f t="shared" si="144"/>
        <v>1</v>
      </c>
      <c r="AX116" s="7">
        <f t="shared" si="100"/>
        <v>562.5</v>
      </c>
      <c r="AY116">
        <f t="shared" si="101"/>
        <v>637.5</v>
      </c>
      <c r="AZ116">
        <f t="shared" si="96"/>
        <v>288</v>
      </c>
      <c r="BA116">
        <f t="shared" si="97"/>
        <v>1</v>
      </c>
      <c r="BB116" s="4" t="str">
        <f t="shared" si="145"/>
        <v>Not OK</v>
      </c>
      <c r="BC116" s="7">
        <v>9.8000000000000007</v>
      </c>
      <c r="BD116">
        <f t="shared" si="146"/>
        <v>1000</v>
      </c>
      <c r="BE116">
        <f t="shared" si="147"/>
        <v>5.4</v>
      </c>
      <c r="BF116">
        <f t="shared" si="148"/>
        <v>185.18518518518516</v>
      </c>
    </row>
    <row r="117" spans="1:58">
      <c r="A117" s="7">
        <v>107</v>
      </c>
      <c r="B117" s="7" t="s">
        <v>50</v>
      </c>
      <c r="C117" s="7">
        <v>16.5</v>
      </c>
      <c r="D117" s="7">
        <f t="shared" si="104"/>
        <v>4200</v>
      </c>
      <c r="E117" s="7">
        <v>2100</v>
      </c>
      <c r="F117" s="7">
        <v>22.2</v>
      </c>
      <c r="G117" s="7">
        <v>1510000</v>
      </c>
      <c r="H117" s="7">
        <v>24300</v>
      </c>
      <c r="I117" s="7">
        <v>26.7</v>
      </c>
      <c r="J117" s="7">
        <v>26.7</v>
      </c>
      <c r="K117" s="7">
        <v>43600</v>
      </c>
      <c r="L117" s="7">
        <v>11.8</v>
      </c>
      <c r="M117" s="7">
        <f t="shared" si="125"/>
        <v>7240538</v>
      </c>
      <c r="N117" s="7">
        <v>1510000</v>
      </c>
      <c r="O117" s="7">
        <v>24300</v>
      </c>
      <c r="P117" s="7">
        <f t="shared" si="75"/>
        <v>41.52</v>
      </c>
      <c r="Q117" s="7">
        <v>26.7</v>
      </c>
      <c r="R117" s="2">
        <v>26.7</v>
      </c>
      <c r="S117" s="7">
        <v>43600</v>
      </c>
      <c r="T117" s="12">
        <v>11.8</v>
      </c>
      <c r="U117" s="7">
        <v>17.2</v>
      </c>
      <c r="V117" s="7">
        <v>1</v>
      </c>
      <c r="W117" s="2">
        <v>88.9</v>
      </c>
      <c r="X117" s="2">
        <v>88.9</v>
      </c>
      <c r="Y117" s="2">
        <v>12.7</v>
      </c>
      <c r="Z117">
        <f t="shared" si="126"/>
        <v>4200</v>
      </c>
      <c r="AA117">
        <f t="shared" si="98"/>
        <v>1279.99872</v>
      </c>
      <c r="AB117">
        <f t="shared" si="127"/>
        <v>1</v>
      </c>
      <c r="AC117">
        <f t="shared" si="128"/>
        <v>7</v>
      </c>
      <c r="AD117">
        <v>12.7</v>
      </c>
      <c r="AE117">
        <f t="shared" si="129"/>
        <v>1</v>
      </c>
      <c r="AF117">
        <f t="shared" si="130"/>
        <v>88.9</v>
      </c>
      <c r="AG117">
        <v>50</v>
      </c>
      <c r="AH117">
        <f t="shared" si="131"/>
        <v>1</v>
      </c>
      <c r="AI117">
        <f t="shared" si="132"/>
        <v>105</v>
      </c>
      <c r="AJ117">
        <f t="shared" si="133"/>
        <v>67</v>
      </c>
      <c r="AK117">
        <f t="shared" si="134"/>
        <v>84</v>
      </c>
      <c r="AL117">
        <f t="shared" si="135"/>
        <v>105</v>
      </c>
      <c r="AM117">
        <f t="shared" si="93"/>
        <v>200</v>
      </c>
      <c r="AN117" s="7">
        <f t="shared" si="136"/>
        <v>1</v>
      </c>
      <c r="AO117">
        <f t="shared" si="137"/>
        <v>78.75</v>
      </c>
      <c r="AP117">
        <f t="shared" si="138"/>
        <v>17.2</v>
      </c>
      <c r="AQ117">
        <f t="shared" si="139"/>
        <v>1.355</v>
      </c>
      <c r="AR117">
        <f t="shared" si="140"/>
        <v>2</v>
      </c>
      <c r="AS117">
        <f t="shared" si="141"/>
        <v>179.04044263038548</v>
      </c>
      <c r="AT117">
        <f t="shared" si="142"/>
        <v>125.41960087979199</v>
      </c>
      <c r="AU117">
        <f t="shared" si="143"/>
        <v>526.79999999999995</v>
      </c>
      <c r="AV117">
        <f t="shared" si="95"/>
        <v>50</v>
      </c>
      <c r="AW117">
        <f t="shared" si="144"/>
        <v>1</v>
      </c>
      <c r="AX117" s="7">
        <f t="shared" si="100"/>
        <v>945</v>
      </c>
      <c r="AY117">
        <f t="shared" si="101"/>
        <v>1071</v>
      </c>
      <c r="AZ117">
        <f t="shared" si="96"/>
        <v>288</v>
      </c>
      <c r="BA117">
        <f t="shared" si="97"/>
        <v>1</v>
      </c>
      <c r="BB117" s="4" t="str">
        <f t="shared" si="145"/>
        <v>OK</v>
      </c>
      <c r="BC117" s="7">
        <v>16.5</v>
      </c>
      <c r="BD117">
        <f t="shared" si="146"/>
        <v>16.5</v>
      </c>
      <c r="BE117">
        <f t="shared" si="147"/>
        <v>5.4</v>
      </c>
      <c r="BF117">
        <f t="shared" si="148"/>
        <v>3.0555555555555554</v>
      </c>
    </row>
    <row r="118" spans="1:58">
      <c r="A118" s="7">
        <v>108</v>
      </c>
      <c r="B118" s="7" t="s">
        <v>51</v>
      </c>
      <c r="C118" s="7">
        <v>14.6</v>
      </c>
      <c r="D118" s="7">
        <f t="shared" si="104"/>
        <v>3720</v>
      </c>
      <c r="E118" s="7">
        <v>1860</v>
      </c>
      <c r="F118" s="7">
        <v>20.7</v>
      </c>
      <c r="G118" s="7">
        <v>1350000</v>
      </c>
      <c r="H118" s="7">
        <v>21600</v>
      </c>
      <c r="I118" s="7">
        <v>26.9</v>
      </c>
      <c r="J118" s="7">
        <v>26.2</v>
      </c>
      <c r="K118" s="7">
        <v>38700</v>
      </c>
      <c r="L118" s="7">
        <v>10.5</v>
      </c>
      <c r="M118" s="7">
        <f t="shared" si="125"/>
        <v>6321196.7999999998</v>
      </c>
      <c r="N118" s="7">
        <v>1350000</v>
      </c>
      <c r="O118" s="7">
        <v>21600</v>
      </c>
      <c r="P118" s="7">
        <f t="shared" si="75"/>
        <v>41.22</v>
      </c>
      <c r="Q118" s="7">
        <v>26.9</v>
      </c>
      <c r="R118" s="2">
        <v>26.2</v>
      </c>
      <c r="S118" s="7">
        <v>38700</v>
      </c>
      <c r="T118" s="12">
        <v>10.5</v>
      </c>
      <c r="U118" s="7">
        <v>17.3</v>
      </c>
      <c r="V118" s="7">
        <v>1</v>
      </c>
      <c r="W118" s="2">
        <v>88.9</v>
      </c>
      <c r="X118" s="2">
        <v>88.9</v>
      </c>
      <c r="Y118" s="2">
        <v>11.1</v>
      </c>
      <c r="Z118">
        <f t="shared" si="126"/>
        <v>3720</v>
      </c>
      <c r="AA118">
        <f t="shared" si="98"/>
        <v>1279.99872</v>
      </c>
      <c r="AB118">
        <f t="shared" si="127"/>
        <v>1</v>
      </c>
      <c r="AC118">
        <f t="shared" si="128"/>
        <v>8.01</v>
      </c>
      <c r="AD118">
        <v>12.7</v>
      </c>
      <c r="AE118">
        <f t="shared" si="129"/>
        <v>1</v>
      </c>
      <c r="AF118">
        <f t="shared" si="130"/>
        <v>88.9</v>
      </c>
      <c r="AG118">
        <v>50</v>
      </c>
      <c r="AH118">
        <f t="shared" si="131"/>
        <v>1</v>
      </c>
      <c r="AI118">
        <f t="shared" si="132"/>
        <v>104</v>
      </c>
      <c r="AJ118">
        <f t="shared" si="133"/>
        <v>68</v>
      </c>
      <c r="AK118">
        <f t="shared" si="134"/>
        <v>84</v>
      </c>
      <c r="AL118">
        <f t="shared" si="135"/>
        <v>104</v>
      </c>
      <c r="AM118">
        <f t="shared" si="93"/>
        <v>200</v>
      </c>
      <c r="AN118" s="7">
        <f t="shared" si="136"/>
        <v>1</v>
      </c>
      <c r="AO118">
        <f t="shared" si="137"/>
        <v>78</v>
      </c>
      <c r="AP118">
        <f t="shared" si="138"/>
        <v>17.3</v>
      </c>
      <c r="AQ118">
        <f t="shared" si="139"/>
        <v>1.349</v>
      </c>
      <c r="AR118">
        <f t="shared" si="140"/>
        <v>2</v>
      </c>
      <c r="AS118">
        <f t="shared" si="141"/>
        <v>182.50008136094672</v>
      </c>
      <c r="AT118">
        <f t="shared" si="142"/>
        <v>126.81686237463238</v>
      </c>
      <c r="AU118">
        <f t="shared" si="143"/>
        <v>471.8</v>
      </c>
      <c r="AV118">
        <f t="shared" si="95"/>
        <v>50</v>
      </c>
      <c r="AW118">
        <f t="shared" si="144"/>
        <v>1</v>
      </c>
      <c r="AX118" s="7">
        <f t="shared" si="100"/>
        <v>837</v>
      </c>
      <c r="AY118">
        <f t="shared" si="101"/>
        <v>948.6</v>
      </c>
      <c r="AZ118">
        <f t="shared" si="96"/>
        <v>288</v>
      </c>
      <c r="BA118">
        <f t="shared" si="97"/>
        <v>1</v>
      </c>
      <c r="BB118" s="4" t="str">
        <f t="shared" si="145"/>
        <v>OK</v>
      </c>
      <c r="BC118" s="7">
        <v>14.6</v>
      </c>
      <c r="BD118">
        <f t="shared" si="146"/>
        <v>14.6</v>
      </c>
      <c r="BE118">
        <f t="shared" si="147"/>
        <v>5.4</v>
      </c>
      <c r="BF118">
        <f t="shared" si="148"/>
        <v>2.7037037037037033</v>
      </c>
    </row>
    <row r="119" spans="1:58">
      <c r="A119" s="7">
        <v>109</v>
      </c>
      <c r="B119" s="7" t="s">
        <v>52</v>
      </c>
      <c r="C119" s="7">
        <v>12.6</v>
      </c>
      <c r="D119" s="7">
        <f t="shared" ref="D119:D137" si="149">2*E119</f>
        <v>3220</v>
      </c>
      <c r="E119" s="7">
        <v>1610</v>
      </c>
      <c r="F119" s="7">
        <v>19.100000000000001</v>
      </c>
      <c r="G119" s="7">
        <v>1190000</v>
      </c>
      <c r="H119" s="7">
        <v>18800</v>
      </c>
      <c r="I119" s="7">
        <v>27.2</v>
      </c>
      <c r="J119" s="7">
        <v>25.4</v>
      </c>
      <c r="K119" s="7">
        <v>33800</v>
      </c>
      <c r="L119" s="7">
        <v>9.07</v>
      </c>
      <c r="M119" s="7">
        <f t="shared" si="125"/>
        <v>5355795.1999999993</v>
      </c>
      <c r="N119" s="7">
        <v>1190000</v>
      </c>
      <c r="O119" s="7">
        <v>18800</v>
      </c>
      <c r="P119" s="7">
        <f t="shared" si="75"/>
        <v>40.78</v>
      </c>
      <c r="Q119" s="7">
        <v>27.2</v>
      </c>
      <c r="R119" s="2">
        <v>25.4</v>
      </c>
      <c r="S119" s="7">
        <v>33800</v>
      </c>
      <c r="T119" s="12">
        <v>9.07</v>
      </c>
      <c r="U119" s="7">
        <v>17.3</v>
      </c>
      <c r="V119" s="7">
        <v>1</v>
      </c>
      <c r="W119" s="2">
        <v>88.9</v>
      </c>
      <c r="X119" s="2">
        <v>88.9</v>
      </c>
      <c r="Y119" s="3">
        <v>9.5299999999999994</v>
      </c>
      <c r="Z119">
        <f t="shared" si="126"/>
        <v>3220</v>
      </c>
      <c r="AA119">
        <f t="shared" si="98"/>
        <v>1279.99872</v>
      </c>
      <c r="AB119">
        <f t="shared" si="127"/>
        <v>1</v>
      </c>
      <c r="AC119">
        <f t="shared" si="128"/>
        <v>9.33</v>
      </c>
      <c r="AD119">
        <v>12.7</v>
      </c>
      <c r="AE119">
        <f t="shared" si="129"/>
        <v>1</v>
      </c>
      <c r="AF119">
        <f t="shared" si="130"/>
        <v>88.9</v>
      </c>
      <c r="AG119">
        <v>50</v>
      </c>
      <c r="AH119">
        <f t="shared" si="131"/>
        <v>1</v>
      </c>
      <c r="AI119">
        <f t="shared" si="132"/>
        <v>103</v>
      </c>
      <c r="AJ119">
        <f t="shared" si="133"/>
        <v>69</v>
      </c>
      <c r="AK119">
        <f t="shared" si="134"/>
        <v>85</v>
      </c>
      <c r="AL119">
        <f t="shared" si="135"/>
        <v>103</v>
      </c>
      <c r="AM119">
        <f t="shared" si="93"/>
        <v>200</v>
      </c>
      <c r="AN119" s="7">
        <f t="shared" si="136"/>
        <v>1</v>
      </c>
      <c r="AO119">
        <f t="shared" si="137"/>
        <v>77.25</v>
      </c>
      <c r="AP119">
        <f t="shared" si="138"/>
        <v>17.3</v>
      </c>
      <c r="AQ119">
        <f t="shared" si="139"/>
        <v>1.3360000000000001</v>
      </c>
      <c r="AR119">
        <f t="shared" si="140"/>
        <v>2</v>
      </c>
      <c r="AS119">
        <f t="shared" si="141"/>
        <v>186.06097464417005</v>
      </c>
      <c r="AT119">
        <f t="shared" si="142"/>
        <v>128.21609613687392</v>
      </c>
      <c r="AU119">
        <f t="shared" si="143"/>
        <v>412.9</v>
      </c>
      <c r="AV119">
        <f t="shared" si="95"/>
        <v>50</v>
      </c>
      <c r="AW119">
        <f t="shared" si="144"/>
        <v>1</v>
      </c>
      <c r="AX119" s="7">
        <f t="shared" si="100"/>
        <v>724.5</v>
      </c>
      <c r="AY119">
        <f t="shared" si="101"/>
        <v>821.1</v>
      </c>
      <c r="AZ119">
        <f t="shared" si="96"/>
        <v>288</v>
      </c>
      <c r="BA119">
        <f t="shared" si="97"/>
        <v>1</v>
      </c>
      <c r="BB119" s="4" t="str">
        <f t="shared" si="145"/>
        <v>OK</v>
      </c>
      <c r="BC119" s="7">
        <v>12.6</v>
      </c>
      <c r="BD119">
        <f t="shared" si="146"/>
        <v>12.6</v>
      </c>
      <c r="BE119">
        <f t="shared" si="147"/>
        <v>5.4</v>
      </c>
      <c r="BF119">
        <f t="shared" si="148"/>
        <v>2.333333333333333</v>
      </c>
    </row>
    <row r="120" spans="1:58">
      <c r="A120" s="7">
        <v>110</v>
      </c>
      <c r="B120" s="7" t="s">
        <v>53</v>
      </c>
      <c r="C120" s="7">
        <v>10.7</v>
      </c>
      <c r="D120" s="7">
        <f t="shared" si="149"/>
        <v>2700</v>
      </c>
      <c r="E120" s="7">
        <v>1350</v>
      </c>
      <c r="F120" s="7">
        <v>17.5</v>
      </c>
      <c r="G120" s="7">
        <v>1020000</v>
      </c>
      <c r="H120" s="7">
        <v>15900</v>
      </c>
      <c r="I120" s="7">
        <v>27.4</v>
      </c>
      <c r="J120" s="7">
        <v>24.9</v>
      </c>
      <c r="K120" s="7">
        <v>28500</v>
      </c>
      <c r="L120" s="7">
        <v>7.62</v>
      </c>
      <c r="M120" s="7">
        <f t="shared" si="125"/>
        <v>4453827</v>
      </c>
      <c r="N120" s="7">
        <v>1020000</v>
      </c>
      <c r="O120" s="7">
        <v>15900</v>
      </c>
      <c r="P120" s="7">
        <f t="shared" si="75"/>
        <v>40.61</v>
      </c>
      <c r="Q120" s="7">
        <v>27.4</v>
      </c>
      <c r="R120" s="2">
        <v>24.9</v>
      </c>
      <c r="S120" s="7">
        <v>28500</v>
      </c>
      <c r="T120" s="12">
        <v>7.62</v>
      </c>
      <c r="U120" s="7">
        <v>17.399999999999999</v>
      </c>
      <c r="V120" s="7">
        <v>1</v>
      </c>
      <c r="W120" s="2">
        <v>88.9</v>
      </c>
      <c r="X120" s="2">
        <v>88.9</v>
      </c>
      <c r="Y120" s="3">
        <v>7.94</v>
      </c>
      <c r="Z120">
        <f t="shared" si="126"/>
        <v>2700</v>
      </c>
      <c r="AA120">
        <f t="shared" si="98"/>
        <v>1279.99872</v>
      </c>
      <c r="AB120">
        <f t="shared" si="127"/>
        <v>1</v>
      </c>
      <c r="AC120">
        <f t="shared" si="128"/>
        <v>11.2</v>
      </c>
      <c r="AD120">
        <v>12.7</v>
      </c>
      <c r="AE120">
        <f t="shared" si="129"/>
        <v>1</v>
      </c>
      <c r="AF120">
        <f t="shared" si="130"/>
        <v>88.9</v>
      </c>
      <c r="AG120">
        <v>50</v>
      </c>
      <c r="AH120">
        <f t="shared" si="131"/>
        <v>1</v>
      </c>
      <c r="AI120">
        <f t="shared" si="132"/>
        <v>102</v>
      </c>
      <c r="AJ120">
        <f t="shared" si="133"/>
        <v>69</v>
      </c>
      <c r="AK120">
        <f t="shared" si="134"/>
        <v>85</v>
      </c>
      <c r="AL120">
        <f t="shared" si="135"/>
        <v>102</v>
      </c>
      <c r="AM120">
        <f t="shared" si="93"/>
        <v>200</v>
      </c>
      <c r="AN120" s="7">
        <f t="shared" si="136"/>
        <v>1</v>
      </c>
      <c r="AO120">
        <f t="shared" si="137"/>
        <v>76.5</v>
      </c>
      <c r="AP120">
        <f t="shared" si="138"/>
        <v>17.399999999999999</v>
      </c>
      <c r="AQ120">
        <f t="shared" si="139"/>
        <v>1.331</v>
      </c>
      <c r="AR120">
        <f t="shared" si="140"/>
        <v>2</v>
      </c>
      <c r="AS120">
        <f t="shared" si="141"/>
        <v>189.72711264898115</v>
      </c>
      <c r="AT120">
        <f t="shared" si="142"/>
        <v>129.61702561291352</v>
      </c>
      <c r="AU120">
        <f t="shared" si="143"/>
        <v>350</v>
      </c>
      <c r="AV120">
        <f t="shared" si="95"/>
        <v>50</v>
      </c>
      <c r="AW120">
        <f t="shared" si="144"/>
        <v>1</v>
      </c>
      <c r="AX120" s="7">
        <f t="shared" si="100"/>
        <v>607.5</v>
      </c>
      <c r="AY120">
        <f t="shared" si="101"/>
        <v>688.5</v>
      </c>
      <c r="AZ120">
        <f t="shared" si="96"/>
        <v>288</v>
      </c>
      <c r="BA120">
        <f t="shared" si="97"/>
        <v>1</v>
      </c>
      <c r="BB120" s="4" t="str">
        <f t="shared" si="145"/>
        <v>OK</v>
      </c>
      <c r="BC120" s="7">
        <v>10.7</v>
      </c>
      <c r="BD120">
        <f t="shared" si="146"/>
        <v>10.7</v>
      </c>
      <c r="BE120">
        <f t="shared" si="147"/>
        <v>5.4</v>
      </c>
      <c r="BF120">
        <f t="shared" si="148"/>
        <v>1.9814814814814812</v>
      </c>
    </row>
    <row r="121" spans="1:58">
      <c r="A121" s="7">
        <v>111</v>
      </c>
      <c r="B121" s="7" t="s">
        <v>54</v>
      </c>
      <c r="C121" s="7">
        <v>8.6</v>
      </c>
      <c r="D121" s="7">
        <f t="shared" si="149"/>
        <v>2200</v>
      </c>
      <c r="E121" s="7">
        <v>1100</v>
      </c>
      <c r="F121" s="7">
        <v>15.9</v>
      </c>
      <c r="G121" s="7">
        <v>832000</v>
      </c>
      <c r="H121" s="7">
        <v>12900</v>
      </c>
      <c r="I121" s="7">
        <v>27.7</v>
      </c>
      <c r="J121" s="7">
        <v>24.2</v>
      </c>
      <c r="K121" s="7">
        <v>23100</v>
      </c>
      <c r="L121" s="7">
        <v>6.17</v>
      </c>
      <c r="M121" s="7">
        <f t="shared" si="125"/>
        <v>3539808</v>
      </c>
      <c r="N121" s="7">
        <v>832000</v>
      </c>
      <c r="O121" s="7">
        <v>12900</v>
      </c>
      <c r="P121" s="7">
        <f t="shared" si="75"/>
        <v>40.11</v>
      </c>
      <c r="Q121" s="7">
        <v>27.7</v>
      </c>
      <c r="R121" s="2">
        <v>24.2</v>
      </c>
      <c r="S121" s="7">
        <v>23100</v>
      </c>
      <c r="T121" s="12">
        <v>6.17</v>
      </c>
      <c r="U121" s="7">
        <v>17.5</v>
      </c>
      <c r="V121" s="7">
        <v>1</v>
      </c>
      <c r="W121" s="2">
        <v>88.9</v>
      </c>
      <c r="X121" s="2">
        <v>88.9</v>
      </c>
      <c r="Y121" s="3">
        <v>6.35</v>
      </c>
      <c r="Z121">
        <f t="shared" si="126"/>
        <v>2200</v>
      </c>
      <c r="AA121">
        <f t="shared" si="98"/>
        <v>1279.99872</v>
      </c>
      <c r="AB121">
        <f t="shared" si="127"/>
        <v>1</v>
      </c>
      <c r="AC121">
        <f t="shared" si="128"/>
        <v>14</v>
      </c>
      <c r="AD121">
        <v>12.7</v>
      </c>
      <c r="AE121">
        <f t="shared" si="129"/>
        <v>0</v>
      </c>
      <c r="AF121">
        <f t="shared" si="130"/>
        <v>88.9</v>
      </c>
      <c r="AG121">
        <v>50</v>
      </c>
      <c r="AH121">
        <f t="shared" si="131"/>
        <v>1</v>
      </c>
      <c r="AI121">
        <f t="shared" si="132"/>
        <v>101</v>
      </c>
      <c r="AJ121">
        <f t="shared" si="133"/>
        <v>70</v>
      </c>
      <c r="AK121">
        <f t="shared" si="134"/>
        <v>85</v>
      </c>
      <c r="AL121">
        <f t="shared" si="135"/>
        <v>101</v>
      </c>
      <c r="AM121">
        <f t="shared" si="93"/>
        <v>200</v>
      </c>
      <c r="AN121" s="7">
        <f t="shared" si="136"/>
        <v>1</v>
      </c>
      <c r="AO121">
        <f t="shared" si="137"/>
        <v>75.75</v>
      </c>
      <c r="AP121">
        <f t="shared" si="138"/>
        <v>17.5</v>
      </c>
      <c r="AQ121">
        <f t="shared" si="139"/>
        <v>1.3260000000000001</v>
      </c>
      <c r="AR121">
        <f t="shared" si="140"/>
        <v>2</v>
      </c>
      <c r="AS121">
        <f t="shared" si="141"/>
        <v>193.50268405058327</v>
      </c>
      <c r="AT121">
        <f t="shared" si="142"/>
        <v>131.01937067043579</v>
      </c>
      <c r="AU121">
        <f t="shared" si="143"/>
        <v>288.2</v>
      </c>
      <c r="AV121">
        <f t="shared" si="95"/>
        <v>50</v>
      </c>
      <c r="AW121">
        <f t="shared" si="144"/>
        <v>1</v>
      </c>
      <c r="AX121" s="7">
        <f t="shared" si="100"/>
        <v>495</v>
      </c>
      <c r="AY121">
        <f t="shared" si="101"/>
        <v>561</v>
      </c>
      <c r="AZ121">
        <f t="shared" si="96"/>
        <v>288</v>
      </c>
      <c r="BA121">
        <f t="shared" si="97"/>
        <v>1</v>
      </c>
      <c r="BB121" s="4" t="str">
        <f t="shared" si="145"/>
        <v>Not OK</v>
      </c>
      <c r="BC121" s="7">
        <v>8.6</v>
      </c>
      <c r="BD121">
        <f t="shared" si="146"/>
        <v>1000</v>
      </c>
      <c r="BE121">
        <f t="shared" si="147"/>
        <v>5.4</v>
      </c>
      <c r="BF121">
        <f t="shared" si="148"/>
        <v>185.18518518518516</v>
      </c>
    </row>
    <row r="122" spans="1:58">
      <c r="A122" s="7">
        <v>112</v>
      </c>
      <c r="B122" s="7" t="s">
        <v>64</v>
      </c>
      <c r="C122" s="7">
        <v>14</v>
      </c>
      <c r="D122" s="7">
        <f t="shared" si="149"/>
        <v>3560</v>
      </c>
      <c r="E122" s="7">
        <v>1780</v>
      </c>
      <c r="F122" s="7">
        <v>22.2</v>
      </c>
      <c r="G122" s="7">
        <v>916000</v>
      </c>
      <c r="H122" s="7">
        <v>17400</v>
      </c>
      <c r="I122" s="7">
        <v>22.7</v>
      </c>
      <c r="J122" s="7">
        <v>23.6</v>
      </c>
      <c r="K122" s="7">
        <v>31300</v>
      </c>
      <c r="L122" s="7">
        <v>11.7</v>
      </c>
      <c r="M122" s="7">
        <f t="shared" si="125"/>
        <v>4743937.5999999996</v>
      </c>
      <c r="N122" s="7">
        <v>916000</v>
      </c>
      <c r="O122" s="7">
        <v>17400</v>
      </c>
      <c r="P122" s="7">
        <f t="shared" si="75"/>
        <v>36.5</v>
      </c>
      <c r="Q122" s="7">
        <v>22.7</v>
      </c>
      <c r="R122" s="2">
        <v>23.6</v>
      </c>
      <c r="S122" s="7">
        <v>31300</v>
      </c>
      <c r="T122" s="12">
        <v>11.7</v>
      </c>
      <c r="U122" s="7">
        <v>14.7</v>
      </c>
      <c r="V122" s="7">
        <v>1</v>
      </c>
      <c r="W122" s="2">
        <v>76.2</v>
      </c>
      <c r="X122" s="2">
        <v>76.2</v>
      </c>
      <c r="Y122" s="2">
        <v>12.7</v>
      </c>
      <c r="Z122">
        <f t="shared" si="126"/>
        <v>3560</v>
      </c>
      <c r="AA122">
        <f t="shared" si="98"/>
        <v>1279.99872</v>
      </c>
      <c r="AB122">
        <f t="shared" si="127"/>
        <v>1</v>
      </c>
      <c r="AC122">
        <f t="shared" si="128"/>
        <v>6</v>
      </c>
      <c r="AD122">
        <v>12.7</v>
      </c>
      <c r="AE122">
        <f t="shared" si="129"/>
        <v>1</v>
      </c>
      <c r="AF122">
        <f t="shared" si="130"/>
        <v>76.2</v>
      </c>
      <c r="AG122">
        <v>50</v>
      </c>
      <c r="AH122">
        <f t="shared" si="131"/>
        <v>1</v>
      </c>
      <c r="AI122">
        <f t="shared" si="132"/>
        <v>123</v>
      </c>
      <c r="AJ122">
        <f t="shared" si="133"/>
        <v>77</v>
      </c>
      <c r="AK122">
        <f t="shared" si="134"/>
        <v>97</v>
      </c>
      <c r="AL122">
        <f t="shared" si="135"/>
        <v>123</v>
      </c>
      <c r="AM122">
        <f t="shared" si="93"/>
        <v>200</v>
      </c>
      <c r="AN122" s="7">
        <f t="shared" si="136"/>
        <v>1</v>
      </c>
      <c r="AO122">
        <f t="shared" si="137"/>
        <v>92.25</v>
      </c>
      <c r="AP122">
        <f t="shared" si="138"/>
        <v>14.7</v>
      </c>
      <c r="AQ122">
        <f t="shared" si="139"/>
        <v>1.3560000000000001</v>
      </c>
      <c r="AR122">
        <f t="shared" si="140"/>
        <v>2</v>
      </c>
      <c r="AS122">
        <f t="shared" si="141"/>
        <v>130.4726604534338</v>
      </c>
      <c r="AT122">
        <f t="shared" si="142"/>
        <v>100.89817070982242</v>
      </c>
      <c r="AU122">
        <f t="shared" si="143"/>
        <v>359.2</v>
      </c>
      <c r="AV122">
        <f t="shared" si="95"/>
        <v>50</v>
      </c>
      <c r="AW122">
        <f t="shared" si="144"/>
        <v>1</v>
      </c>
      <c r="AX122" s="7">
        <f t="shared" si="100"/>
        <v>801</v>
      </c>
      <c r="AY122">
        <f t="shared" si="101"/>
        <v>907.8</v>
      </c>
      <c r="AZ122">
        <f t="shared" si="96"/>
        <v>288</v>
      </c>
      <c r="BA122">
        <f t="shared" si="97"/>
        <v>1</v>
      </c>
      <c r="BB122" s="4" t="str">
        <f t="shared" si="145"/>
        <v>OK</v>
      </c>
      <c r="BC122" s="7">
        <v>14</v>
      </c>
      <c r="BD122">
        <f t="shared" si="146"/>
        <v>14</v>
      </c>
      <c r="BE122">
        <f t="shared" si="147"/>
        <v>5.4</v>
      </c>
      <c r="BF122">
        <f t="shared" si="148"/>
        <v>2.5925925925925926</v>
      </c>
    </row>
    <row r="123" spans="1:58">
      <c r="A123" s="7">
        <v>113</v>
      </c>
      <c r="B123" s="7" t="s">
        <v>65</v>
      </c>
      <c r="C123" s="7">
        <v>12.4</v>
      </c>
      <c r="D123" s="7">
        <f t="shared" si="149"/>
        <v>3140</v>
      </c>
      <c r="E123" s="7">
        <v>1570</v>
      </c>
      <c r="F123" s="7">
        <v>20.7</v>
      </c>
      <c r="G123" s="7">
        <v>824000</v>
      </c>
      <c r="H123" s="7">
        <v>15500</v>
      </c>
      <c r="I123" s="7">
        <v>22.9</v>
      </c>
      <c r="J123" s="7">
        <v>23</v>
      </c>
      <c r="K123" s="7">
        <v>27900</v>
      </c>
      <c r="L123" s="7">
        <v>10.3</v>
      </c>
      <c r="M123" s="7">
        <f t="shared" si="125"/>
        <v>4109760</v>
      </c>
      <c r="N123" s="7">
        <v>824000</v>
      </c>
      <c r="O123" s="7">
        <v>15500</v>
      </c>
      <c r="P123" s="7">
        <f t="shared" si="75"/>
        <v>36.18</v>
      </c>
      <c r="Q123" s="7">
        <v>22.9</v>
      </c>
      <c r="R123" s="2">
        <v>23</v>
      </c>
      <c r="S123" s="7">
        <v>27900</v>
      </c>
      <c r="T123" s="12">
        <v>10.3</v>
      </c>
      <c r="U123" s="7">
        <v>14.7</v>
      </c>
      <c r="V123" s="7">
        <v>1</v>
      </c>
      <c r="W123" s="2">
        <v>76.2</v>
      </c>
      <c r="X123" s="2">
        <v>76.2</v>
      </c>
      <c r="Y123" s="2">
        <v>11.1</v>
      </c>
      <c r="Z123">
        <f t="shared" si="126"/>
        <v>3140</v>
      </c>
      <c r="AA123">
        <f t="shared" si="98"/>
        <v>1279.99872</v>
      </c>
      <c r="AB123">
        <f t="shared" si="127"/>
        <v>1</v>
      </c>
      <c r="AC123">
        <f t="shared" si="128"/>
        <v>6.86</v>
      </c>
      <c r="AD123">
        <v>12.7</v>
      </c>
      <c r="AE123">
        <f t="shared" si="129"/>
        <v>1</v>
      </c>
      <c r="AF123">
        <f t="shared" si="130"/>
        <v>76.2</v>
      </c>
      <c r="AG123">
        <v>50</v>
      </c>
      <c r="AH123">
        <f t="shared" si="131"/>
        <v>1</v>
      </c>
      <c r="AI123">
        <f t="shared" si="132"/>
        <v>122</v>
      </c>
      <c r="AJ123">
        <f t="shared" si="133"/>
        <v>77</v>
      </c>
      <c r="AK123">
        <f t="shared" si="134"/>
        <v>97</v>
      </c>
      <c r="AL123">
        <f t="shared" si="135"/>
        <v>122</v>
      </c>
      <c r="AM123">
        <f t="shared" si="93"/>
        <v>200</v>
      </c>
      <c r="AN123" s="7">
        <f t="shared" si="136"/>
        <v>1</v>
      </c>
      <c r="AO123">
        <f t="shared" si="137"/>
        <v>91.5</v>
      </c>
      <c r="AP123">
        <f t="shared" si="138"/>
        <v>14.7</v>
      </c>
      <c r="AQ123">
        <f t="shared" si="139"/>
        <v>1.345</v>
      </c>
      <c r="AR123">
        <f t="shared" si="140"/>
        <v>2</v>
      </c>
      <c r="AS123">
        <f t="shared" si="141"/>
        <v>132.62032249395324</v>
      </c>
      <c r="AT123">
        <f t="shared" si="142"/>
        <v>102.21712757841158</v>
      </c>
      <c r="AU123">
        <f t="shared" si="143"/>
        <v>321</v>
      </c>
      <c r="AV123">
        <f t="shared" si="95"/>
        <v>50</v>
      </c>
      <c r="AW123">
        <f t="shared" si="144"/>
        <v>1</v>
      </c>
      <c r="AX123" s="7">
        <f t="shared" si="100"/>
        <v>706.5</v>
      </c>
      <c r="AY123">
        <f t="shared" si="101"/>
        <v>800.7</v>
      </c>
      <c r="AZ123">
        <f t="shared" si="96"/>
        <v>288</v>
      </c>
      <c r="BA123">
        <f t="shared" si="97"/>
        <v>1</v>
      </c>
      <c r="BB123" s="4" t="str">
        <f t="shared" si="145"/>
        <v>OK</v>
      </c>
      <c r="BC123" s="7">
        <v>12.4</v>
      </c>
      <c r="BD123">
        <f t="shared" si="146"/>
        <v>12.4</v>
      </c>
      <c r="BE123">
        <f t="shared" si="147"/>
        <v>5.4</v>
      </c>
      <c r="BF123">
        <f t="shared" si="148"/>
        <v>2.2962962962962963</v>
      </c>
    </row>
    <row r="124" spans="1:58">
      <c r="A124" s="7">
        <v>114</v>
      </c>
      <c r="B124" s="7" t="s">
        <v>66</v>
      </c>
      <c r="C124" s="7">
        <v>10.7</v>
      </c>
      <c r="D124" s="7">
        <f t="shared" si="149"/>
        <v>2720</v>
      </c>
      <c r="E124" s="7">
        <v>1360</v>
      </c>
      <c r="F124" s="7">
        <v>19.100000000000001</v>
      </c>
      <c r="G124" s="7">
        <v>728000</v>
      </c>
      <c r="H124" s="7">
        <v>13500</v>
      </c>
      <c r="I124" s="7">
        <v>23.1</v>
      </c>
      <c r="J124" s="7">
        <v>22.5</v>
      </c>
      <c r="K124" s="7">
        <v>24300</v>
      </c>
      <c r="L124" s="7">
        <v>8.94</v>
      </c>
      <c r="M124" s="7">
        <f t="shared" si="125"/>
        <v>3513000</v>
      </c>
      <c r="N124" s="7">
        <v>728000</v>
      </c>
      <c r="O124" s="7">
        <v>13500</v>
      </c>
      <c r="P124" s="7">
        <f t="shared" si="75"/>
        <v>35.94</v>
      </c>
      <c r="Q124" s="7">
        <v>23.1</v>
      </c>
      <c r="R124" s="2">
        <v>22.5</v>
      </c>
      <c r="S124" s="7">
        <v>24300</v>
      </c>
      <c r="T124" s="12">
        <v>8.94</v>
      </c>
      <c r="U124" s="7">
        <v>14.8</v>
      </c>
      <c r="V124" s="7">
        <v>1</v>
      </c>
      <c r="W124" s="2">
        <v>76.2</v>
      </c>
      <c r="X124" s="2">
        <v>76.2</v>
      </c>
      <c r="Y124" s="3">
        <v>9.5299999999999994</v>
      </c>
      <c r="Z124">
        <f t="shared" si="126"/>
        <v>2720</v>
      </c>
      <c r="AA124">
        <f t="shared" si="98"/>
        <v>1279.99872</v>
      </c>
      <c r="AB124">
        <f t="shared" si="127"/>
        <v>1</v>
      </c>
      <c r="AC124">
        <f t="shared" si="128"/>
        <v>8</v>
      </c>
      <c r="AD124">
        <v>12.7</v>
      </c>
      <c r="AE124">
        <f t="shared" si="129"/>
        <v>1</v>
      </c>
      <c r="AF124">
        <f t="shared" si="130"/>
        <v>76.2</v>
      </c>
      <c r="AG124">
        <v>50</v>
      </c>
      <c r="AH124">
        <f t="shared" si="131"/>
        <v>1</v>
      </c>
      <c r="AI124">
        <f t="shared" si="132"/>
        <v>121</v>
      </c>
      <c r="AJ124">
        <f t="shared" si="133"/>
        <v>78</v>
      </c>
      <c r="AK124">
        <f t="shared" si="134"/>
        <v>97</v>
      </c>
      <c r="AL124">
        <f t="shared" si="135"/>
        <v>121</v>
      </c>
      <c r="AM124">
        <f t="shared" si="93"/>
        <v>200</v>
      </c>
      <c r="AN124" s="7">
        <f t="shared" si="136"/>
        <v>1</v>
      </c>
      <c r="AO124">
        <f t="shared" si="137"/>
        <v>90.75</v>
      </c>
      <c r="AP124">
        <f t="shared" si="138"/>
        <v>14.8</v>
      </c>
      <c r="AQ124">
        <f t="shared" si="139"/>
        <v>1.343</v>
      </c>
      <c r="AR124">
        <f t="shared" si="140"/>
        <v>2</v>
      </c>
      <c r="AS124">
        <f t="shared" si="141"/>
        <v>134.82145208660609</v>
      </c>
      <c r="AT124">
        <f t="shared" si="142"/>
        <v>103.54234791411849</v>
      </c>
      <c r="AU124">
        <f t="shared" si="143"/>
        <v>281.60000000000002</v>
      </c>
      <c r="AV124">
        <f t="shared" si="95"/>
        <v>50</v>
      </c>
      <c r="AW124">
        <f t="shared" si="144"/>
        <v>1</v>
      </c>
      <c r="AX124" s="7">
        <f t="shared" si="100"/>
        <v>612</v>
      </c>
      <c r="AY124">
        <f t="shared" si="101"/>
        <v>693.6</v>
      </c>
      <c r="AZ124">
        <f t="shared" si="96"/>
        <v>288</v>
      </c>
      <c r="BA124">
        <f t="shared" si="97"/>
        <v>1</v>
      </c>
      <c r="BB124" s="4" t="str">
        <f t="shared" si="145"/>
        <v>OK</v>
      </c>
      <c r="BC124" s="7">
        <v>10.7</v>
      </c>
      <c r="BD124">
        <f t="shared" si="146"/>
        <v>10.7</v>
      </c>
      <c r="BE124">
        <f t="shared" si="147"/>
        <v>5.4</v>
      </c>
      <c r="BF124">
        <f t="shared" si="148"/>
        <v>1.9814814814814812</v>
      </c>
    </row>
    <row r="125" spans="1:58">
      <c r="A125" s="7">
        <v>115</v>
      </c>
      <c r="B125" s="7" t="s">
        <v>67</v>
      </c>
      <c r="C125" s="7">
        <v>9.1</v>
      </c>
      <c r="D125" s="7">
        <f t="shared" si="149"/>
        <v>2300</v>
      </c>
      <c r="E125" s="7">
        <v>1150</v>
      </c>
      <c r="F125" s="7">
        <v>17.5</v>
      </c>
      <c r="G125" s="7">
        <v>624000</v>
      </c>
      <c r="H125" s="7">
        <v>11500</v>
      </c>
      <c r="I125" s="7">
        <v>23.3</v>
      </c>
      <c r="J125" s="7">
        <v>21.8</v>
      </c>
      <c r="K125" s="7">
        <v>20600</v>
      </c>
      <c r="L125" s="7">
        <v>7.54</v>
      </c>
      <c r="M125" s="7">
        <f t="shared" si="125"/>
        <v>2899952</v>
      </c>
      <c r="N125" s="7">
        <v>624000</v>
      </c>
      <c r="O125" s="7">
        <v>11500</v>
      </c>
      <c r="P125" s="7">
        <f t="shared" si="75"/>
        <v>35.51</v>
      </c>
      <c r="Q125" s="7">
        <v>23.3</v>
      </c>
      <c r="R125" s="2">
        <v>21.8</v>
      </c>
      <c r="S125" s="7">
        <v>20600</v>
      </c>
      <c r="T125" s="12">
        <v>7.54</v>
      </c>
      <c r="U125" s="7">
        <v>14.8</v>
      </c>
      <c r="V125" s="7">
        <v>1</v>
      </c>
      <c r="W125" s="2">
        <v>76.2</v>
      </c>
      <c r="X125" s="2">
        <v>76.2</v>
      </c>
      <c r="Y125" s="3">
        <v>7.94</v>
      </c>
      <c r="Z125">
        <f t="shared" si="126"/>
        <v>2300</v>
      </c>
      <c r="AA125">
        <f t="shared" si="98"/>
        <v>1279.99872</v>
      </c>
      <c r="AB125">
        <f t="shared" si="127"/>
        <v>1</v>
      </c>
      <c r="AC125">
        <f t="shared" si="128"/>
        <v>9.6</v>
      </c>
      <c r="AD125">
        <v>12.7</v>
      </c>
      <c r="AE125">
        <f t="shared" si="129"/>
        <v>1</v>
      </c>
      <c r="AF125">
        <f t="shared" si="130"/>
        <v>76.2</v>
      </c>
      <c r="AG125">
        <v>50</v>
      </c>
      <c r="AH125">
        <f t="shared" si="131"/>
        <v>1</v>
      </c>
      <c r="AI125">
        <f t="shared" si="132"/>
        <v>120</v>
      </c>
      <c r="AJ125">
        <f t="shared" si="133"/>
        <v>79</v>
      </c>
      <c r="AK125">
        <f t="shared" si="134"/>
        <v>98</v>
      </c>
      <c r="AL125">
        <f t="shared" si="135"/>
        <v>120</v>
      </c>
      <c r="AM125">
        <f t="shared" si="93"/>
        <v>200</v>
      </c>
      <c r="AN125" s="7">
        <f t="shared" si="136"/>
        <v>1</v>
      </c>
      <c r="AO125">
        <f t="shared" si="137"/>
        <v>90</v>
      </c>
      <c r="AP125">
        <f t="shared" si="138"/>
        <v>14.8</v>
      </c>
      <c r="AQ125">
        <f t="shared" si="139"/>
        <v>1.3320000000000001</v>
      </c>
      <c r="AR125">
        <f t="shared" si="140"/>
        <v>2</v>
      </c>
      <c r="AS125">
        <f t="shared" si="141"/>
        <v>137.07783888888889</v>
      </c>
      <c r="AT125">
        <f t="shared" si="142"/>
        <v>104.8736301148936</v>
      </c>
      <c r="AU125">
        <f t="shared" si="143"/>
        <v>241.2</v>
      </c>
      <c r="AV125">
        <f t="shared" si="95"/>
        <v>50</v>
      </c>
      <c r="AW125">
        <f t="shared" si="144"/>
        <v>1</v>
      </c>
      <c r="AX125" s="7">
        <f t="shared" si="100"/>
        <v>517.5</v>
      </c>
      <c r="AY125">
        <f t="shared" si="101"/>
        <v>586.5</v>
      </c>
      <c r="AZ125">
        <f t="shared" si="96"/>
        <v>288</v>
      </c>
      <c r="BA125">
        <f t="shared" si="97"/>
        <v>1</v>
      </c>
      <c r="BB125" s="4" t="str">
        <f t="shared" si="145"/>
        <v>OK</v>
      </c>
      <c r="BC125" s="7">
        <v>9.1</v>
      </c>
      <c r="BD125">
        <f t="shared" si="146"/>
        <v>9.1</v>
      </c>
      <c r="BE125">
        <f t="shared" si="147"/>
        <v>5.4</v>
      </c>
      <c r="BF125">
        <f t="shared" si="148"/>
        <v>1.6851851851851851</v>
      </c>
    </row>
    <row r="126" spans="1:58">
      <c r="A126" s="7">
        <v>116</v>
      </c>
      <c r="B126" s="7" t="s">
        <v>68</v>
      </c>
      <c r="C126" s="7">
        <v>7.3</v>
      </c>
      <c r="D126" s="7">
        <f t="shared" si="149"/>
        <v>1858</v>
      </c>
      <c r="E126" s="7">
        <v>929</v>
      </c>
      <c r="F126" s="7">
        <v>15.9</v>
      </c>
      <c r="G126" s="7">
        <v>512000</v>
      </c>
      <c r="H126" s="7">
        <v>9320</v>
      </c>
      <c r="I126" s="7">
        <v>23.5</v>
      </c>
      <c r="J126" s="7">
        <v>21.2</v>
      </c>
      <c r="K126" s="7">
        <v>16700</v>
      </c>
      <c r="L126" s="7">
        <v>6.1</v>
      </c>
      <c r="M126" s="7">
        <f t="shared" si="125"/>
        <v>2299405.5199999996</v>
      </c>
      <c r="N126" s="7">
        <v>512000</v>
      </c>
      <c r="O126" s="7">
        <v>9320</v>
      </c>
      <c r="P126" s="7">
        <f t="shared" si="75"/>
        <v>35.18</v>
      </c>
      <c r="Q126" s="7">
        <v>23.5</v>
      </c>
      <c r="R126" s="2">
        <v>21.2</v>
      </c>
      <c r="S126" s="7">
        <v>16700</v>
      </c>
      <c r="T126" s="8">
        <v>6.1</v>
      </c>
      <c r="U126" s="7">
        <v>14.9</v>
      </c>
      <c r="V126" s="7">
        <v>1</v>
      </c>
      <c r="W126" s="2">
        <v>76.2</v>
      </c>
      <c r="X126" s="2">
        <v>76.2</v>
      </c>
      <c r="Y126" s="3">
        <v>6.35</v>
      </c>
      <c r="Z126">
        <f t="shared" si="126"/>
        <v>1858</v>
      </c>
      <c r="AA126">
        <f t="shared" si="98"/>
        <v>1279.99872</v>
      </c>
      <c r="AB126">
        <f t="shared" si="127"/>
        <v>1</v>
      </c>
      <c r="AC126">
        <f t="shared" si="128"/>
        <v>12</v>
      </c>
      <c r="AD126">
        <v>12.7</v>
      </c>
      <c r="AE126">
        <f t="shared" si="129"/>
        <v>1</v>
      </c>
      <c r="AF126">
        <f t="shared" si="130"/>
        <v>76.2</v>
      </c>
      <c r="AG126">
        <v>50</v>
      </c>
      <c r="AH126">
        <f t="shared" si="131"/>
        <v>1</v>
      </c>
      <c r="AI126">
        <f t="shared" si="132"/>
        <v>119</v>
      </c>
      <c r="AJ126">
        <f t="shared" si="133"/>
        <v>80</v>
      </c>
      <c r="AK126">
        <f t="shared" si="134"/>
        <v>99</v>
      </c>
      <c r="AL126">
        <f t="shared" si="135"/>
        <v>119</v>
      </c>
      <c r="AM126">
        <f t="shared" si="93"/>
        <v>200</v>
      </c>
      <c r="AN126" s="7">
        <f t="shared" si="136"/>
        <v>1</v>
      </c>
      <c r="AO126">
        <f t="shared" si="137"/>
        <v>89.25</v>
      </c>
      <c r="AP126">
        <f t="shared" si="138"/>
        <v>14.9</v>
      </c>
      <c r="AQ126">
        <f t="shared" si="139"/>
        <v>1.33</v>
      </c>
      <c r="AR126">
        <f t="shared" si="140"/>
        <v>2</v>
      </c>
      <c r="AS126">
        <f t="shared" si="141"/>
        <v>139.39134806863922</v>
      </c>
      <c r="AT126">
        <f t="shared" si="142"/>
        <v>106.21076803552296</v>
      </c>
      <c r="AU126">
        <f t="shared" si="143"/>
        <v>197.3</v>
      </c>
      <c r="AV126">
        <f t="shared" si="95"/>
        <v>50</v>
      </c>
      <c r="AW126">
        <f t="shared" si="144"/>
        <v>1</v>
      </c>
      <c r="AX126" s="7">
        <f t="shared" si="100"/>
        <v>418.05</v>
      </c>
      <c r="AY126">
        <f t="shared" si="101"/>
        <v>473.79</v>
      </c>
      <c r="AZ126">
        <f t="shared" si="96"/>
        <v>288</v>
      </c>
      <c r="BA126">
        <f t="shared" si="97"/>
        <v>1</v>
      </c>
      <c r="BB126" s="4" t="str">
        <f t="shared" si="145"/>
        <v>OK</v>
      </c>
      <c r="BC126" s="7">
        <v>7.3</v>
      </c>
      <c r="BD126">
        <f t="shared" si="146"/>
        <v>7.3</v>
      </c>
      <c r="BE126">
        <f t="shared" si="147"/>
        <v>5.4</v>
      </c>
      <c r="BF126">
        <f t="shared" si="148"/>
        <v>1.3518518518518516</v>
      </c>
    </row>
    <row r="127" spans="1:58">
      <c r="A127" s="7">
        <v>117</v>
      </c>
      <c r="B127" s="7" t="s">
        <v>69</v>
      </c>
      <c r="C127" s="7">
        <v>5.5</v>
      </c>
      <c r="D127" s="7">
        <f t="shared" si="149"/>
        <v>1406</v>
      </c>
      <c r="E127" s="7">
        <v>703</v>
      </c>
      <c r="F127" s="7">
        <v>14.3</v>
      </c>
      <c r="G127" s="7">
        <v>395000</v>
      </c>
      <c r="H127" s="7">
        <v>7100</v>
      </c>
      <c r="I127" s="7">
        <v>23.7</v>
      </c>
      <c r="J127" s="7">
        <v>20.6</v>
      </c>
      <c r="K127" s="7">
        <v>12700</v>
      </c>
      <c r="L127" s="7">
        <v>4.62</v>
      </c>
      <c r="M127" s="7">
        <f t="shared" si="125"/>
        <v>1711436.1600000001</v>
      </c>
      <c r="N127" s="7">
        <v>395000</v>
      </c>
      <c r="O127" s="7">
        <v>7100</v>
      </c>
      <c r="P127" s="7">
        <f t="shared" si="75"/>
        <v>34.89</v>
      </c>
      <c r="Q127" s="7">
        <v>23.7</v>
      </c>
      <c r="R127" s="2">
        <v>20.6</v>
      </c>
      <c r="S127" s="7">
        <v>12700</v>
      </c>
      <c r="T127" s="12">
        <v>4.62</v>
      </c>
      <c r="U127" s="7">
        <v>14.9</v>
      </c>
      <c r="V127" s="7">
        <v>1</v>
      </c>
      <c r="W127" s="2">
        <v>76.2</v>
      </c>
      <c r="X127" s="2">
        <v>76.2</v>
      </c>
      <c r="Y127" s="3">
        <v>4.76</v>
      </c>
      <c r="Z127">
        <f t="shared" si="126"/>
        <v>1406</v>
      </c>
      <c r="AA127">
        <f t="shared" si="98"/>
        <v>1279.99872</v>
      </c>
      <c r="AB127">
        <f t="shared" si="127"/>
        <v>1</v>
      </c>
      <c r="AC127">
        <f t="shared" si="128"/>
        <v>16.010000000000002</v>
      </c>
      <c r="AD127">
        <v>12.7</v>
      </c>
      <c r="AE127">
        <f t="shared" si="129"/>
        <v>0</v>
      </c>
      <c r="AF127">
        <f t="shared" si="130"/>
        <v>76.2</v>
      </c>
      <c r="AG127">
        <v>50</v>
      </c>
      <c r="AH127">
        <f t="shared" si="131"/>
        <v>1</v>
      </c>
      <c r="AI127">
        <f t="shared" si="132"/>
        <v>118</v>
      </c>
      <c r="AJ127">
        <f t="shared" si="133"/>
        <v>80</v>
      </c>
      <c r="AK127">
        <f t="shared" si="134"/>
        <v>99</v>
      </c>
      <c r="AL127">
        <f t="shared" si="135"/>
        <v>118</v>
      </c>
      <c r="AM127">
        <f t="shared" si="93"/>
        <v>200</v>
      </c>
      <c r="AN127" s="7">
        <f t="shared" si="136"/>
        <v>1</v>
      </c>
      <c r="AO127">
        <f t="shared" si="137"/>
        <v>88.5</v>
      </c>
      <c r="AP127">
        <f t="shared" si="138"/>
        <v>14.9</v>
      </c>
      <c r="AQ127">
        <f t="shared" si="139"/>
        <v>1.319</v>
      </c>
      <c r="AR127">
        <f t="shared" si="140"/>
        <v>3</v>
      </c>
      <c r="AS127">
        <f t="shared" si="141"/>
        <v>141.76392415972421</v>
      </c>
      <c r="AT127">
        <f t="shared" si="142"/>
        <v>107.55355101719317</v>
      </c>
      <c r="AU127">
        <f t="shared" si="143"/>
        <v>151.19999999999999</v>
      </c>
      <c r="AV127">
        <f t="shared" si="95"/>
        <v>50</v>
      </c>
      <c r="AW127">
        <f t="shared" si="144"/>
        <v>1</v>
      </c>
      <c r="AX127" s="7">
        <f t="shared" si="100"/>
        <v>316.35000000000002</v>
      </c>
      <c r="AY127">
        <f t="shared" si="101"/>
        <v>358.53</v>
      </c>
      <c r="AZ127">
        <f t="shared" si="96"/>
        <v>288</v>
      </c>
      <c r="BA127">
        <f t="shared" si="97"/>
        <v>1</v>
      </c>
      <c r="BB127" s="4" t="str">
        <f t="shared" si="145"/>
        <v>Not OK</v>
      </c>
      <c r="BC127" s="7">
        <v>5.5</v>
      </c>
      <c r="BD127">
        <f t="shared" si="146"/>
        <v>1000</v>
      </c>
      <c r="BE127">
        <f t="shared" si="147"/>
        <v>5.4</v>
      </c>
      <c r="BF127">
        <f t="shared" si="148"/>
        <v>185.18518518518516</v>
      </c>
    </row>
    <row r="128" spans="1:58">
      <c r="A128" s="7">
        <v>118</v>
      </c>
      <c r="B128" s="7" t="s">
        <v>81</v>
      </c>
      <c r="C128" s="7">
        <v>11.4</v>
      </c>
      <c r="D128" s="7">
        <f t="shared" si="149"/>
        <v>2920</v>
      </c>
      <c r="E128" s="7">
        <v>1460</v>
      </c>
      <c r="F128" s="7">
        <v>19.100000000000001</v>
      </c>
      <c r="G128" s="7">
        <v>508000</v>
      </c>
      <c r="H128" s="7">
        <v>11700</v>
      </c>
      <c r="I128" s="7">
        <v>18.7</v>
      </c>
      <c r="J128" s="7">
        <v>20.399999999999999</v>
      </c>
      <c r="K128" s="7">
        <v>21100</v>
      </c>
      <c r="L128" s="7">
        <v>11.5</v>
      </c>
      <c r="M128" s="7">
        <f t="shared" si="125"/>
        <v>2899867.2</v>
      </c>
      <c r="N128" s="7">
        <v>508000</v>
      </c>
      <c r="O128" s="7">
        <v>11700</v>
      </c>
      <c r="P128" s="7">
        <f t="shared" si="75"/>
        <v>31.51</v>
      </c>
      <c r="Q128" s="7">
        <v>18.7</v>
      </c>
      <c r="R128" s="2">
        <v>20.399999999999999</v>
      </c>
      <c r="S128" s="7">
        <v>21100</v>
      </c>
      <c r="T128" s="12">
        <v>11.5</v>
      </c>
      <c r="U128" s="7">
        <v>12.2</v>
      </c>
      <c r="V128" s="7">
        <v>1</v>
      </c>
      <c r="W128" s="2">
        <v>63.5</v>
      </c>
      <c r="X128" s="2">
        <v>63.5</v>
      </c>
      <c r="Y128" s="2">
        <v>12.7</v>
      </c>
      <c r="Z128">
        <f t="shared" si="126"/>
        <v>2920</v>
      </c>
      <c r="AA128">
        <f t="shared" si="98"/>
        <v>1279.99872</v>
      </c>
      <c r="AB128">
        <f t="shared" si="127"/>
        <v>1</v>
      </c>
      <c r="AC128">
        <f t="shared" si="128"/>
        <v>5</v>
      </c>
      <c r="AD128">
        <v>12.7</v>
      </c>
      <c r="AE128">
        <f t="shared" si="129"/>
        <v>1</v>
      </c>
      <c r="AF128">
        <f t="shared" si="130"/>
        <v>63.5</v>
      </c>
      <c r="AG128">
        <v>50</v>
      </c>
      <c r="AH128">
        <f t="shared" si="131"/>
        <v>1</v>
      </c>
      <c r="AI128">
        <f t="shared" si="132"/>
        <v>150</v>
      </c>
      <c r="AJ128">
        <f t="shared" si="133"/>
        <v>89</v>
      </c>
      <c r="AK128">
        <f t="shared" si="134"/>
        <v>113</v>
      </c>
      <c r="AL128">
        <f t="shared" si="135"/>
        <v>150</v>
      </c>
      <c r="AM128">
        <f t="shared" si="93"/>
        <v>200</v>
      </c>
      <c r="AN128" s="7">
        <f t="shared" si="136"/>
        <v>1</v>
      </c>
      <c r="AO128">
        <f t="shared" si="137"/>
        <v>112.5</v>
      </c>
      <c r="AP128">
        <f t="shared" si="138"/>
        <v>12.2</v>
      </c>
      <c r="AQ128">
        <f t="shared" si="139"/>
        <v>1.373</v>
      </c>
      <c r="AR128">
        <f t="shared" si="140"/>
        <v>2</v>
      </c>
      <c r="AS128">
        <f t="shared" si="141"/>
        <v>87.729816888888891</v>
      </c>
      <c r="AT128">
        <f t="shared" si="142"/>
        <v>69.245144470400007</v>
      </c>
      <c r="AU128">
        <f t="shared" si="143"/>
        <v>202.2</v>
      </c>
      <c r="AV128">
        <f t="shared" si="95"/>
        <v>50</v>
      </c>
      <c r="AW128">
        <f t="shared" si="144"/>
        <v>1</v>
      </c>
      <c r="AX128" s="7">
        <f t="shared" si="100"/>
        <v>657</v>
      </c>
      <c r="AY128">
        <f t="shared" si="101"/>
        <v>744.6</v>
      </c>
      <c r="AZ128">
        <f t="shared" si="96"/>
        <v>288</v>
      </c>
      <c r="BA128">
        <f t="shared" si="97"/>
        <v>1</v>
      </c>
      <c r="BB128" s="4" t="str">
        <f t="shared" si="145"/>
        <v>OK</v>
      </c>
      <c r="BC128" s="7">
        <v>11.4</v>
      </c>
      <c r="BD128">
        <f t="shared" si="146"/>
        <v>11.4</v>
      </c>
      <c r="BE128">
        <f t="shared" si="147"/>
        <v>5.4</v>
      </c>
      <c r="BF128">
        <f t="shared" si="148"/>
        <v>2.1111111111111112</v>
      </c>
    </row>
    <row r="129" spans="1:58">
      <c r="A129" s="7">
        <v>119</v>
      </c>
      <c r="B129" s="7" t="s">
        <v>82</v>
      </c>
      <c r="C129" s="7">
        <v>8.6999999999999993</v>
      </c>
      <c r="D129" s="7">
        <f t="shared" si="149"/>
        <v>2240</v>
      </c>
      <c r="E129" s="7">
        <v>1120</v>
      </c>
      <c r="F129" s="7">
        <v>15.9</v>
      </c>
      <c r="G129" s="7">
        <v>405000.00000000006</v>
      </c>
      <c r="H129" s="7">
        <v>9140</v>
      </c>
      <c r="I129" s="7">
        <v>19</v>
      </c>
      <c r="J129" s="7">
        <v>19.3</v>
      </c>
      <c r="K129" s="7">
        <v>16600</v>
      </c>
      <c r="L129" s="7">
        <v>8.7899999999999991</v>
      </c>
      <c r="M129" s="7">
        <f t="shared" si="125"/>
        <v>2132697.6</v>
      </c>
      <c r="N129" s="7">
        <v>405000.00000000006</v>
      </c>
      <c r="O129" s="7">
        <v>9140</v>
      </c>
      <c r="P129" s="7">
        <f t="shared" si="75"/>
        <v>30.86</v>
      </c>
      <c r="Q129" s="7">
        <v>19</v>
      </c>
      <c r="R129" s="2">
        <v>19.3</v>
      </c>
      <c r="S129" s="7">
        <v>16600</v>
      </c>
      <c r="T129" s="12">
        <v>8.7899999999999991</v>
      </c>
      <c r="U129" s="7">
        <v>12.2</v>
      </c>
      <c r="V129" s="7">
        <v>1</v>
      </c>
      <c r="W129" s="2">
        <v>63.5</v>
      </c>
      <c r="X129" s="2">
        <v>63.5</v>
      </c>
      <c r="Y129" s="3">
        <v>9.5299999999999994</v>
      </c>
      <c r="Z129">
        <f t="shared" si="126"/>
        <v>2240</v>
      </c>
      <c r="AA129">
        <f t="shared" si="98"/>
        <v>1279.99872</v>
      </c>
      <c r="AB129">
        <f t="shared" si="127"/>
        <v>1</v>
      </c>
      <c r="AC129">
        <f t="shared" si="128"/>
        <v>6.66</v>
      </c>
      <c r="AD129">
        <v>12.7</v>
      </c>
      <c r="AE129">
        <f t="shared" si="129"/>
        <v>1</v>
      </c>
      <c r="AF129">
        <f t="shared" si="130"/>
        <v>63.5</v>
      </c>
      <c r="AG129">
        <v>50</v>
      </c>
      <c r="AH129">
        <f t="shared" si="131"/>
        <v>1</v>
      </c>
      <c r="AI129">
        <f t="shared" si="132"/>
        <v>147</v>
      </c>
      <c r="AJ129">
        <f t="shared" si="133"/>
        <v>91</v>
      </c>
      <c r="AK129">
        <f t="shared" si="134"/>
        <v>115</v>
      </c>
      <c r="AL129">
        <f t="shared" si="135"/>
        <v>147</v>
      </c>
      <c r="AM129">
        <f t="shared" si="93"/>
        <v>200</v>
      </c>
      <c r="AN129" s="7">
        <f t="shared" si="136"/>
        <v>1</v>
      </c>
      <c r="AO129">
        <f t="shared" si="137"/>
        <v>110.25</v>
      </c>
      <c r="AP129">
        <f t="shared" si="138"/>
        <v>12.2</v>
      </c>
      <c r="AQ129">
        <f t="shared" si="139"/>
        <v>1.345</v>
      </c>
      <c r="AR129">
        <f t="shared" si="140"/>
        <v>2</v>
      </c>
      <c r="AS129">
        <f t="shared" si="141"/>
        <v>91.347164607339536</v>
      </c>
      <c r="AT129">
        <f t="shared" si="142"/>
        <v>72.100317024573101</v>
      </c>
      <c r="AU129">
        <f t="shared" si="143"/>
        <v>161.5</v>
      </c>
      <c r="AV129">
        <f t="shared" si="95"/>
        <v>50</v>
      </c>
      <c r="AW129">
        <f t="shared" si="144"/>
        <v>1</v>
      </c>
      <c r="AX129" s="7">
        <f t="shared" si="100"/>
        <v>504</v>
      </c>
      <c r="AY129">
        <f t="shared" si="101"/>
        <v>571.20000000000005</v>
      </c>
      <c r="AZ129">
        <f t="shared" si="96"/>
        <v>288</v>
      </c>
      <c r="BA129">
        <f t="shared" si="97"/>
        <v>1</v>
      </c>
      <c r="BB129" s="4" t="str">
        <f t="shared" si="145"/>
        <v>OK</v>
      </c>
      <c r="BC129" s="7">
        <v>8.6999999999999993</v>
      </c>
      <c r="BD129">
        <f t="shared" si="146"/>
        <v>8.6999999999999993</v>
      </c>
      <c r="BE129">
        <f t="shared" si="147"/>
        <v>5.4</v>
      </c>
      <c r="BF129">
        <f t="shared" si="148"/>
        <v>1.6111111111111109</v>
      </c>
    </row>
    <row r="130" spans="1:58">
      <c r="A130" s="7">
        <v>120</v>
      </c>
      <c r="B130" s="7" t="s">
        <v>83</v>
      </c>
      <c r="C130" s="7">
        <v>7.4</v>
      </c>
      <c r="D130" s="7">
        <f t="shared" si="149"/>
        <v>1884</v>
      </c>
      <c r="E130" s="7">
        <v>942</v>
      </c>
      <c r="F130" s="7">
        <v>14.3</v>
      </c>
      <c r="G130" s="7">
        <v>347999.99999999994</v>
      </c>
      <c r="H130" s="7">
        <v>7770</v>
      </c>
      <c r="I130" s="7">
        <v>19.2</v>
      </c>
      <c r="J130" s="7">
        <v>18.7</v>
      </c>
      <c r="K130" s="7">
        <v>14000</v>
      </c>
      <c r="L130" s="7">
        <v>7.42</v>
      </c>
      <c r="M130" s="7">
        <f t="shared" si="125"/>
        <v>1754223.96</v>
      </c>
      <c r="N130" s="7">
        <v>347999.99999999994</v>
      </c>
      <c r="O130" s="7">
        <v>7770</v>
      </c>
      <c r="P130" s="7">
        <f t="shared" si="75"/>
        <v>30.51</v>
      </c>
      <c r="Q130" s="7">
        <v>19.2</v>
      </c>
      <c r="R130" s="2">
        <v>18.7</v>
      </c>
      <c r="S130" s="7">
        <v>14000</v>
      </c>
      <c r="T130" s="12">
        <v>7.42</v>
      </c>
      <c r="U130" s="7">
        <v>12.2</v>
      </c>
      <c r="V130" s="7">
        <v>1</v>
      </c>
      <c r="W130" s="2">
        <v>63.5</v>
      </c>
      <c r="X130" s="2">
        <v>63.5</v>
      </c>
      <c r="Y130" s="3">
        <v>7.94</v>
      </c>
      <c r="Z130">
        <f t="shared" si="126"/>
        <v>1884</v>
      </c>
      <c r="AA130">
        <f t="shared" si="98"/>
        <v>1279.99872</v>
      </c>
      <c r="AB130">
        <f t="shared" si="127"/>
        <v>1</v>
      </c>
      <c r="AC130">
        <f t="shared" si="128"/>
        <v>8</v>
      </c>
      <c r="AD130">
        <v>12.7</v>
      </c>
      <c r="AE130">
        <f t="shared" si="129"/>
        <v>1</v>
      </c>
      <c r="AF130">
        <f t="shared" si="130"/>
        <v>63.5</v>
      </c>
      <c r="AG130">
        <v>50</v>
      </c>
      <c r="AH130">
        <f t="shared" si="131"/>
        <v>1</v>
      </c>
      <c r="AI130">
        <f t="shared" si="132"/>
        <v>146</v>
      </c>
      <c r="AJ130">
        <f t="shared" si="133"/>
        <v>92</v>
      </c>
      <c r="AK130">
        <f t="shared" si="134"/>
        <v>116</v>
      </c>
      <c r="AL130">
        <f t="shared" si="135"/>
        <v>146</v>
      </c>
      <c r="AM130">
        <f t="shared" si="93"/>
        <v>200</v>
      </c>
      <c r="AN130" s="7">
        <f t="shared" si="136"/>
        <v>1</v>
      </c>
      <c r="AO130">
        <f t="shared" si="137"/>
        <v>109.5</v>
      </c>
      <c r="AP130">
        <f t="shared" si="138"/>
        <v>12.2</v>
      </c>
      <c r="AQ130">
        <f t="shared" si="139"/>
        <v>1.3360000000000001</v>
      </c>
      <c r="AR130">
        <f t="shared" si="140"/>
        <v>2</v>
      </c>
      <c r="AS130">
        <f t="shared" si="141"/>
        <v>92.602781009570265</v>
      </c>
      <c r="AT130">
        <f t="shared" si="142"/>
        <v>73.091375050853813</v>
      </c>
      <c r="AU130">
        <f t="shared" si="143"/>
        <v>137.69999999999999</v>
      </c>
      <c r="AV130">
        <f t="shared" si="95"/>
        <v>50</v>
      </c>
      <c r="AW130">
        <f t="shared" si="144"/>
        <v>1</v>
      </c>
      <c r="AX130" s="7">
        <f t="shared" si="100"/>
        <v>423.9</v>
      </c>
      <c r="AY130">
        <f t="shared" si="101"/>
        <v>480.42</v>
      </c>
      <c r="AZ130">
        <f t="shared" si="96"/>
        <v>288</v>
      </c>
      <c r="BA130">
        <f t="shared" si="97"/>
        <v>1</v>
      </c>
      <c r="BB130" s="4" t="str">
        <f t="shared" si="145"/>
        <v>OK</v>
      </c>
      <c r="BC130" s="7">
        <v>7.4</v>
      </c>
      <c r="BD130">
        <f t="shared" si="146"/>
        <v>7.4</v>
      </c>
      <c r="BE130">
        <f t="shared" si="147"/>
        <v>5.4</v>
      </c>
      <c r="BF130">
        <f t="shared" si="148"/>
        <v>1.3703703703703702</v>
      </c>
    </row>
    <row r="131" spans="1:58">
      <c r="A131" s="7">
        <v>121</v>
      </c>
      <c r="B131" s="7" t="s">
        <v>84</v>
      </c>
      <c r="C131" s="7">
        <v>6.1</v>
      </c>
      <c r="D131" s="7">
        <f t="shared" si="149"/>
        <v>1536</v>
      </c>
      <c r="E131" s="7">
        <v>768</v>
      </c>
      <c r="F131" s="7">
        <v>12.7</v>
      </c>
      <c r="G131" s="7">
        <v>288000</v>
      </c>
      <c r="H131" s="7">
        <v>6340</v>
      </c>
      <c r="I131" s="7">
        <v>19.399999999999999</v>
      </c>
      <c r="J131" s="7">
        <v>18.100000000000001</v>
      </c>
      <c r="K131" s="7">
        <v>11400</v>
      </c>
      <c r="L131" s="7">
        <v>6.05</v>
      </c>
      <c r="M131" s="7">
        <f t="shared" si="125"/>
        <v>1395624.96</v>
      </c>
      <c r="N131" s="7">
        <v>288000</v>
      </c>
      <c r="O131" s="7">
        <v>6340</v>
      </c>
      <c r="P131" s="7">
        <f t="shared" si="75"/>
        <v>30.14</v>
      </c>
      <c r="Q131" s="7">
        <v>19.399999999999999</v>
      </c>
      <c r="R131" s="2">
        <v>18.100000000000001</v>
      </c>
      <c r="S131" s="7">
        <v>11400</v>
      </c>
      <c r="T131" s="12">
        <v>6.05</v>
      </c>
      <c r="U131" s="7">
        <v>12.2</v>
      </c>
      <c r="V131" s="7">
        <v>1</v>
      </c>
      <c r="W131" s="2">
        <v>63.5</v>
      </c>
      <c r="X131" s="2">
        <v>63.5</v>
      </c>
      <c r="Y131" s="3">
        <v>6.35</v>
      </c>
      <c r="Z131">
        <f t="shared" si="126"/>
        <v>1536</v>
      </c>
      <c r="AA131">
        <f t="shared" si="98"/>
        <v>1279.99872</v>
      </c>
      <c r="AB131">
        <f t="shared" si="127"/>
        <v>1</v>
      </c>
      <c r="AC131">
        <f t="shared" si="128"/>
        <v>10</v>
      </c>
      <c r="AD131">
        <v>12.7</v>
      </c>
      <c r="AE131">
        <f t="shared" si="129"/>
        <v>1</v>
      </c>
      <c r="AF131">
        <f t="shared" si="130"/>
        <v>63.5</v>
      </c>
      <c r="AG131">
        <v>50</v>
      </c>
      <c r="AH131">
        <f t="shared" si="131"/>
        <v>1</v>
      </c>
      <c r="AI131">
        <f t="shared" si="132"/>
        <v>144</v>
      </c>
      <c r="AJ131">
        <f t="shared" si="133"/>
        <v>93</v>
      </c>
      <c r="AK131">
        <f t="shared" si="134"/>
        <v>117</v>
      </c>
      <c r="AL131">
        <f t="shared" si="135"/>
        <v>144</v>
      </c>
      <c r="AM131">
        <f t="shared" si="93"/>
        <v>200</v>
      </c>
      <c r="AN131" s="7">
        <f t="shared" si="136"/>
        <v>1</v>
      </c>
      <c r="AO131">
        <f t="shared" si="137"/>
        <v>108</v>
      </c>
      <c r="AP131">
        <f t="shared" si="138"/>
        <v>12.2</v>
      </c>
      <c r="AQ131">
        <f t="shared" si="139"/>
        <v>1.3180000000000001</v>
      </c>
      <c r="AR131">
        <f t="shared" si="140"/>
        <v>3</v>
      </c>
      <c r="AS131">
        <f t="shared" si="141"/>
        <v>95.192943672839505</v>
      </c>
      <c r="AT131">
        <f t="shared" si="142"/>
        <v>75.135790440972229</v>
      </c>
      <c r="AU131">
        <f t="shared" si="143"/>
        <v>115.4</v>
      </c>
      <c r="AV131">
        <f t="shared" si="95"/>
        <v>50</v>
      </c>
      <c r="AW131">
        <f t="shared" si="144"/>
        <v>1</v>
      </c>
      <c r="AX131" s="7">
        <f t="shared" si="100"/>
        <v>345.6</v>
      </c>
      <c r="AY131">
        <f t="shared" si="101"/>
        <v>391.68</v>
      </c>
      <c r="AZ131">
        <f t="shared" si="96"/>
        <v>288</v>
      </c>
      <c r="BA131">
        <f t="shared" si="97"/>
        <v>1</v>
      </c>
      <c r="BB131" s="4" t="str">
        <f t="shared" si="145"/>
        <v>OK</v>
      </c>
      <c r="BC131" s="7">
        <v>6.1</v>
      </c>
      <c r="BD131">
        <f t="shared" si="146"/>
        <v>6.1</v>
      </c>
      <c r="BE131">
        <f t="shared" si="147"/>
        <v>5.4</v>
      </c>
      <c r="BF131">
        <f t="shared" si="148"/>
        <v>1.1296296296296295</v>
      </c>
    </row>
    <row r="132" spans="1:58">
      <c r="A132" s="7">
        <v>122</v>
      </c>
      <c r="B132" s="7" t="s">
        <v>85</v>
      </c>
      <c r="C132" s="7">
        <v>4.5999999999999996</v>
      </c>
      <c r="D132" s="7">
        <f t="shared" si="149"/>
        <v>1162</v>
      </c>
      <c r="E132" s="7">
        <v>581</v>
      </c>
      <c r="F132" s="7">
        <v>11.1</v>
      </c>
      <c r="G132" s="7">
        <v>223000</v>
      </c>
      <c r="H132" s="7">
        <v>4830</v>
      </c>
      <c r="I132" s="7">
        <v>19.600000000000001</v>
      </c>
      <c r="J132" s="7">
        <v>17.399999999999999</v>
      </c>
      <c r="K132" s="7">
        <v>8670</v>
      </c>
      <c r="L132" s="7">
        <v>4.57</v>
      </c>
      <c r="M132" s="7">
        <f t="shared" si="125"/>
        <v>1029045.1199999999</v>
      </c>
      <c r="N132" s="7">
        <v>223000</v>
      </c>
      <c r="O132" s="7">
        <v>4830</v>
      </c>
      <c r="P132" s="7">
        <f t="shared" si="75"/>
        <v>29.76</v>
      </c>
      <c r="Q132" s="7">
        <v>19.600000000000001</v>
      </c>
      <c r="R132" s="2">
        <v>17.399999999999999</v>
      </c>
      <c r="S132" s="7">
        <v>8670</v>
      </c>
      <c r="T132" s="12">
        <v>4.57</v>
      </c>
      <c r="U132" s="7">
        <v>12.2</v>
      </c>
      <c r="V132" s="7">
        <v>1</v>
      </c>
      <c r="W132" s="2">
        <v>63.5</v>
      </c>
      <c r="X132" s="2">
        <v>63.5</v>
      </c>
      <c r="Y132" s="3">
        <v>4.76</v>
      </c>
      <c r="Z132">
        <f t="shared" si="126"/>
        <v>1162</v>
      </c>
      <c r="AA132">
        <f t="shared" si="98"/>
        <v>1279.99872</v>
      </c>
      <c r="AB132">
        <f t="shared" si="127"/>
        <v>0</v>
      </c>
      <c r="AC132">
        <f t="shared" si="128"/>
        <v>13.34</v>
      </c>
      <c r="AD132">
        <v>12.7</v>
      </c>
      <c r="AE132">
        <f t="shared" si="129"/>
        <v>0</v>
      </c>
      <c r="AF132">
        <f t="shared" si="130"/>
        <v>63.5</v>
      </c>
      <c r="AG132">
        <v>50</v>
      </c>
      <c r="AH132">
        <f t="shared" si="131"/>
        <v>1</v>
      </c>
      <c r="AI132">
        <f t="shared" si="132"/>
        <v>143</v>
      </c>
      <c r="AJ132">
        <f t="shared" si="133"/>
        <v>94</v>
      </c>
      <c r="AK132">
        <f t="shared" si="134"/>
        <v>117</v>
      </c>
      <c r="AL132">
        <f t="shared" si="135"/>
        <v>143</v>
      </c>
      <c r="AM132">
        <f t="shared" si="93"/>
        <v>200</v>
      </c>
      <c r="AN132" s="7">
        <f t="shared" si="136"/>
        <v>1</v>
      </c>
      <c r="AO132">
        <f t="shared" si="137"/>
        <v>107.25</v>
      </c>
      <c r="AP132">
        <f t="shared" si="138"/>
        <v>12.2</v>
      </c>
      <c r="AQ132">
        <f t="shared" si="139"/>
        <v>1.3080000000000001</v>
      </c>
      <c r="AR132">
        <f t="shared" si="140"/>
        <v>3</v>
      </c>
      <c r="AS132">
        <f t="shared" si="141"/>
        <v>96.528968653723894</v>
      </c>
      <c r="AT132">
        <f t="shared" si="142"/>
        <v>76.190314958384278</v>
      </c>
      <c r="AU132">
        <f t="shared" si="143"/>
        <v>88.5</v>
      </c>
      <c r="AV132">
        <f t="shared" si="95"/>
        <v>50</v>
      </c>
      <c r="AW132">
        <f t="shared" si="144"/>
        <v>1</v>
      </c>
      <c r="AX132" s="7">
        <f t="shared" si="100"/>
        <v>261.45</v>
      </c>
      <c r="AY132">
        <f t="shared" si="101"/>
        <v>296.31</v>
      </c>
      <c r="AZ132">
        <f t="shared" si="96"/>
        <v>288</v>
      </c>
      <c r="BA132">
        <f t="shared" si="97"/>
        <v>0</v>
      </c>
      <c r="BB132" s="4" t="str">
        <f t="shared" si="145"/>
        <v>Not OK</v>
      </c>
      <c r="BC132" s="7">
        <v>4.5999999999999996</v>
      </c>
      <c r="BD132">
        <f t="shared" si="146"/>
        <v>1000</v>
      </c>
      <c r="BE132">
        <f t="shared" si="147"/>
        <v>5.4</v>
      </c>
      <c r="BF132">
        <f t="shared" si="148"/>
        <v>185.18518518518516</v>
      </c>
    </row>
    <row r="133" spans="1:58">
      <c r="A133" s="7">
        <v>123</v>
      </c>
      <c r="B133" s="7" t="s">
        <v>92</v>
      </c>
      <c r="C133" s="7">
        <v>7</v>
      </c>
      <c r="D133" s="7">
        <f t="shared" si="149"/>
        <v>1768</v>
      </c>
      <c r="E133" s="7">
        <v>884</v>
      </c>
      <c r="F133" s="7">
        <v>15.9</v>
      </c>
      <c r="G133" s="7">
        <v>198000</v>
      </c>
      <c r="H133" s="7">
        <v>5700</v>
      </c>
      <c r="I133" s="7">
        <v>15</v>
      </c>
      <c r="J133" s="7">
        <v>16.100000000000001</v>
      </c>
      <c r="K133" s="7">
        <v>10300</v>
      </c>
      <c r="L133" s="7">
        <v>8.7100000000000009</v>
      </c>
      <c r="M133" s="7">
        <f t="shared" si="125"/>
        <v>1183131.28</v>
      </c>
      <c r="N133" s="7">
        <v>198000</v>
      </c>
      <c r="O133" s="7">
        <v>5700</v>
      </c>
      <c r="P133" s="7">
        <f t="shared" ref="P133:P137" si="150">ROUND((M133/D133)^0.5,2)</f>
        <v>25.87</v>
      </c>
      <c r="Q133" s="7">
        <v>15</v>
      </c>
      <c r="R133" s="2">
        <v>16.100000000000001</v>
      </c>
      <c r="S133" s="7">
        <v>10300</v>
      </c>
      <c r="T133" s="12">
        <v>8.7100000000000009</v>
      </c>
      <c r="U133" s="7">
        <v>9.8000000000000007</v>
      </c>
      <c r="V133" s="7">
        <v>1</v>
      </c>
      <c r="W133" s="2">
        <v>50.8</v>
      </c>
      <c r="X133" s="2">
        <v>50.8</v>
      </c>
      <c r="Y133" s="3">
        <v>9.5299999999999994</v>
      </c>
      <c r="Z133">
        <f t="shared" si="126"/>
        <v>1768</v>
      </c>
      <c r="AA133">
        <f t="shared" si="98"/>
        <v>1279.99872</v>
      </c>
      <c r="AB133">
        <f t="shared" si="127"/>
        <v>1</v>
      </c>
      <c r="AC133">
        <f t="shared" si="128"/>
        <v>5.33</v>
      </c>
      <c r="AD133">
        <v>12.7</v>
      </c>
      <c r="AE133">
        <f t="shared" si="129"/>
        <v>1</v>
      </c>
      <c r="AF133">
        <f t="shared" si="130"/>
        <v>50.8</v>
      </c>
      <c r="AG133">
        <v>50</v>
      </c>
      <c r="AH133">
        <f t="shared" si="131"/>
        <v>1</v>
      </c>
      <c r="AI133">
        <f t="shared" si="132"/>
        <v>187</v>
      </c>
      <c r="AJ133">
        <f t="shared" si="133"/>
        <v>108</v>
      </c>
      <c r="AK133">
        <f t="shared" si="134"/>
        <v>139</v>
      </c>
      <c r="AL133">
        <f t="shared" si="135"/>
        <v>187</v>
      </c>
      <c r="AM133">
        <f t="shared" si="93"/>
        <v>200</v>
      </c>
      <c r="AN133" s="7">
        <f t="shared" si="136"/>
        <v>1</v>
      </c>
      <c r="AO133">
        <f t="shared" si="137"/>
        <v>140.25</v>
      </c>
      <c r="AP133">
        <f t="shared" si="138"/>
        <v>9.8000000000000007</v>
      </c>
      <c r="AQ133">
        <f t="shared" si="139"/>
        <v>1.3740000000000001</v>
      </c>
      <c r="AR133">
        <f t="shared" si="140"/>
        <v>2</v>
      </c>
      <c r="AS133">
        <f t="shared" si="141"/>
        <v>56.447735994738196</v>
      </c>
      <c r="AT133">
        <f t="shared" si="142"/>
        <v>44.554198020646858</v>
      </c>
      <c r="AU133">
        <f t="shared" si="143"/>
        <v>78.8</v>
      </c>
      <c r="AV133">
        <f t="shared" si="95"/>
        <v>50</v>
      </c>
      <c r="AW133">
        <f t="shared" si="144"/>
        <v>1</v>
      </c>
      <c r="AX133" s="7">
        <f t="shared" si="100"/>
        <v>397.8</v>
      </c>
      <c r="AY133">
        <f t="shared" si="101"/>
        <v>450.84</v>
      </c>
      <c r="AZ133">
        <f t="shared" si="96"/>
        <v>288</v>
      </c>
      <c r="BA133">
        <f t="shared" si="97"/>
        <v>1</v>
      </c>
      <c r="BB133" s="4" t="str">
        <f t="shared" si="145"/>
        <v>OK</v>
      </c>
      <c r="BC133" s="7">
        <v>7</v>
      </c>
      <c r="BD133">
        <f t="shared" si="146"/>
        <v>7</v>
      </c>
      <c r="BE133">
        <f t="shared" si="147"/>
        <v>5.4</v>
      </c>
      <c r="BF133">
        <f t="shared" si="148"/>
        <v>1.2962962962962963</v>
      </c>
    </row>
    <row r="134" spans="1:58">
      <c r="A134" s="7">
        <v>124</v>
      </c>
      <c r="B134" s="7" t="s">
        <v>93</v>
      </c>
      <c r="C134" s="7">
        <v>5.8</v>
      </c>
      <c r="D134" s="7">
        <f t="shared" si="149"/>
        <v>1496</v>
      </c>
      <c r="E134" s="7">
        <v>748</v>
      </c>
      <c r="F134" s="7">
        <v>14.3</v>
      </c>
      <c r="G134" s="7">
        <v>171999.99999999997</v>
      </c>
      <c r="H134" s="7">
        <v>4880</v>
      </c>
      <c r="I134" s="7">
        <v>15.2</v>
      </c>
      <c r="J134" s="7">
        <v>15.5</v>
      </c>
      <c r="K134" s="7">
        <v>8800</v>
      </c>
      <c r="L134" s="7">
        <v>7.37</v>
      </c>
      <c r="M134" s="7">
        <f t="shared" si="125"/>
        <v>972694</v>
      </c>
      <c r="N134" s="7">
        <v>171999.99999999997</v>
      </c>
      <c r="O134" s="7">
        <v>4880</v>
      </c>
      <c r="P134" s="7">
        <f t="shared" si="150"/>
        <v>25.5</v>
      </c>
      <c r="Q134" s="7">
        <v>15.2</v>
      </c>
      <c r="R134" s="2">
        <v>15.5</v>
      </c>
      <c r="S134" s="7">
        <v>8800</v>
      </c>
      <c r="T134" s="12">
        <v>7.37</v>
      </c>
      <c r="U134" s="7">
        <v>9.8000000000000007</v>
      </c>
      <c r="V134" s="7">
        <v>1</v>
      </c>
      <c r="W134" s="2">
        <v>50.8</v>
      </c>
      <c r="X134" s="2">
        <v>50.8</v>
      </c>
      <c r="Y134" s="3">
        <v>7.94</v>
      </c>
      <c r="Z134">
        <f t="shared" si="126"/>
        <v>1496</v>
      </c>
      <c r="AA134">
        <f t="shared" si="98"/>
        <v>1279.99872</v>
      </c>
      <c r="AB134">
        <f t="shared" si="127"/>
        <v>1</v>
      </c>
      <c r="AC134">
        <f t="shared" si="128"/>
        <v>6.4</v>
      </c>
      <c r="AD134">
        <v>12.7</v>
      </c>
      <c r="AE134">
        <f t="shared" si="129"/>
        <v>1</v>
      </c>
      <c r="AF134">
        <f t="shared" si="130"/>
        <v>50.8</v>
      </c>
      <c r="AG134">
        <v>50</v>
      </c>
      <c r="AH134">
        <f t="shared" si="131"/>
        <v>1</v>
      </c>
      <c r="AI134">
        <f t="shared" si="132"/>
        <v>184</v>
      </c>
      <c r="AJ134">
        <f t="shared" si="133"/>
        <v>110</v>
      </c>
      <c r="AK134">
        <f t="shared" si="134"/>
        <v>141</v>
      </c>
      <c r="AL134">
        <f t="shared" si="135"/>
        <v>184</v>
      </c>
      <c r="AM134">
        <f t="shared" si="93"/>
        <v>200</v>
      </c>
      <c r="AN134" s="7">
        <f t="shared" si="136"/>
        <v>1</v>
      </c>
      <c r="AO134">
        <f t="shared" si="137"/>
        <v>138</v>
      </c>
      <c r="AP134">
        <f t="shared" si="138"/>
        <v>9.8000000000000007</v>
      </c>
      <c r="AQ134">
        <f t="shared" si="139"/>
        <v>1.3520000000000001</v>
      </c>
      <c r="AR134">
        <f t="shared" si="140"/>
        <v>2</v>
      </c>
      <c r="AS134">
        <f t="shared" si="141"/>
        <v>58.303428638941398</v>
      </c>
      <c r="AT134">
        <f t="shared" si="142"/>
        <v>46.018896224716443</v>
      </c>
      <c r="AU134">
        <f t="shared" si="143"/>
        <v>68.8</v>
      </c>
      <c r="AV134">
        <f t="shared" si="95"/>
        <v>50</v>
      </c>
      <c r="AW134">
        <f t="shared" si="144"/>
        <v>1</v>
      </c>
      <c r="AX134" s="7">
        <f t="shared" si="100"/>
        <v>336.6</v>
      </c>
      <c r="AY134">
        <f t="shared" si="101"/>
        <v>381.48</v>
      </c>
      <c r="AZ134">
        <f t="shared" si="96"/>
        <v>288</v>
      </c>
      <c r="BA134">
        <f t="shared" si="97"/>
        <v>1</v>
      </c>
      <c r="BB134" s="4" t="str">
        <f t="shared" si="145"/>
        <v>OK</v>
      </c>
      <c r="BC134" s="7">
        <v>5.8</v>
      </c>
      <c r="BD134">
        <f t="shared" si="146"/>
        <v>5.8</v>
      </c>
      <c r="BE134">
        <f t="shared" si="147"/>
        <v>5.4</v>
      </c>
      <c r="BF134">
        <f t="shared" si="148"/>
        <v>1.074074074074074</v>
      </c>
    </row>
    <row r="135" spans="1:58">
      <c r="A135" s="7">
        <v>125</v>
      </c>
      <c r="B135" s="7" t="s">
        <v>94</v>
      </c>
      <c r="C135" s="7">
        <v>4.7</v>
      </c>
      <c r="D135" s="7">
        <f t="shared" si="149"/>
        <v>1218</v>
      </c>
      <c r="E135" s="7">
        <v>609</v>
      </c>
      <c r="F135" s="7">
        <v>12.7</v>
      </c>
      <c r="G135" s="7">
        <v>144000</v>
      </c>
      <c r="H135" s="7">
        <v>4000</v>
      </c>
      <c r="I135" s="7">
        <v>15.4</v>
      </c>
      <c r="J135" s="7">
        <v>14.9</v>
      </c>
      <c r="K135" s="7">
        <v>7210</v>
      </c>
      <c r="L135" s="7">
        <v>5.99</v>
      </c>
      <c r="M135" s="7">
        <f t="shared" si="125"/>
        <v>770340.17999999993</v>
      </c>
      <c r="N135" s="7">
        <v>144000</v>
      </c>
      <c r="O135" s="7">
        <v>4000</v>
      </c>
      <c r="P135" s="7">
        <f t="shared" si="150"/>
        <v>25.15</v>
      </c>
      <c r="Q135" s="7">
        <v>15.4</v>
      </c>
      <c r="R135" s="2">
        <v>14.9</v>
      </c>
      <c r="S135" s="7">
        <v>7210</v>
      </c>
      <c r="T135" s="12">
        <v>5.99</v>
      </c>
      <c r="U135" s="7">
        <v>9.83</v>
      </c>
      <c r="V135" s="7">
        <v>1</v>
      </c>
      <c r="W135" s="2">
        <v>50.8</v>
      </c>
      <c r="X135" s="2">
        <v>50.8</v>
      </c>
      <c r="Y135" s="3">
        <v>6.35</v>
      </c>
      <c r="Z135">
        <f t="shared" si="126"/>
        <v>1218</v>
      </c>
      <c r="AA135">
        <f t="shared" si="98"/>
        <v>1279.99872</v>
      </c>
      <c r="AB135">
        <f t="shared" si="127"/>
        <v>0</v>
      </c>
      <c r="AC135">
        <f t="shared" si="128"/>
        <v>8</v>
      </c>
      <c r="AD135">
        <v>12.7</v>
      </c>
      <c r="AE135">
        <f t="shared" si="129"/>
        <v>1</v>
      </c>
      <c r="AF135">
        <f t="shared" si="130"/>
        <v>50.8</v>
      </c>
      <c r="AG135">
        <v>50</v>
      </c>
      <c r="AH135">
        <f t="shared" si="131"/>
        <v>1</v>
      </c>
      <c r="AI135">
        <f t="shared" si="132"/>
        <v>182</v>
      </c>
      <c r="AJ135">
        <f t="shared" si="133"/>
        <v>111</v>
      </c>
      <c r="AK135">
        <f t="shared" si="134"/>
        <v>141</v>
      </c>
      <c r="AL135">
        <f t="shared" si="135"/>
        <v>182</v>
      </c>
      <c r="AM135">
        <f t="shared" si="93"/>
        <v>200</v>
      </c>
      <c r="AN135" s="7">
        <f t="shared" si="136"/>
        <v>1</v>
      </c>
      <c r="AO135">
        <f t="shared" si="137"/>
        <v>136.5</v>
      </c>
      <c r="AP135">
        <f t="shared" si="138"/>
        <v>9.83</v>
      </c>
      <c r="AQ135">
        <f t="shared" si="139"/>
        <v>1.3420000000000001</v>
      </c>
      <c r="AR135">
        <f t="shared" si="140"/>
        <v>2</v>
      </c>
      <c r="AS135">
        <f t="shared" si="141"/>
        <v>59.591863301533628</v>
      </c>
      <c r="AT135">
        <f t="shared" si="142"/>
        <v>47.035857703900497</v>
      </c>
      <c r="AU135">
        <f t="shared" si="143"/>
        <v>57.3</v>
      </c>
      <c r="AV135">
        <f t="shared" si="95"/>
        <v>50</v>
      </c>
      <c r="AW135">
        <f t="shared" si="144"/>
        <v>1</v>
      </c>
      <c r="AX135" s="7">
        <f t="shared" si="100"/>
        <v>274.05</v>
      </c>
      <c r="AY135">
        <f t="shared" si="101"/>
        <v>310.58999999999997</v>
      </c>
      <c r="AZ135">
        <f t="shared" si="96"/>
        <v>288</v>
      </c>
      <c r="BA135">
        <f t="shared" si="97"/>
        <v>0</v>
      </c>
      <c r="BB135" s="4" t="str">
        <f t="shared" si="145"/>
        <v>Not OK</v>
      </c>
      <c r="BC135" s="7">
        <v>4.7</v>
      </c>
      <c r="BD135">
        <f t="shared" si="146"/>
        <v>1000</v>
      </c>
      <c r="BE135">
        <f t="shared" si="147"/>
        <v>5.4</v>
      </c>
      <c r="BF135">
        <f t="shared" si="148"/>
        <v>185.18518518518516</v>
      </c>
    </row>
    <row r="136" spans="1:58">
      <c r="A136" s="7">
        <v>126</v>
      </c>
      <c r="B136" s="7" t="s">
        <v>95</v>
      </c>
      <c r="C136" s="7">
        <v>3.6</v>
      </c>
      <c r="D136" s="7">
        <f t="shared" si="149"/>
        <v>932</v>
      </c>
      <c r="E136" s="7">
        <v>466</v>
      </c>
      <c r="F136" s="7">
        <v>11.1</v>
      </c>
      <c r="G136" s="7">
        <v>113000</v>
      </c>
      <c r="H136" s="7">
        <v>3080</v>
      </c>
      <c r="I136" s="7">
        <v>15.5</v>
      </c>
      <c r="J136" s="7">
        <v>14.2</v>
      </c>
      <c r="K136" s="7">
        <v>5540</v>
      </c>
      <c r="L136" s="7">
        <v>4.5999999999999996</v>
      </c>
      <c r="M136" s="7">
        <f t="shared" si="125"/>
        <v>569572.48</v>
      </c>
      <c r="N136" s="7">
        <v>113000</v>
      </c>
      <c r="O136" s="7">
        <v>3080</v>
      </c>
      <c r="P136" s="7">
        <f t="shared" si="150"/>
        <v>24.72</v>
      </c>
      <c r="Q136" s="7">
        <v>15.5</v>
      </c>
      <c r="R136" s="2">
        <v>14.2</v>
      </c>
      <c r="S136" s="7">
        <v>5540</v>
      </c>
      <c r="T136" s="8">
        <v>4.5999999999999996</v>
      </c>
      <c r="U136" s="7">
        <v>9.8800000000000008</v>
      </c>
      <c r="V136" s="7">
        <v>1</v>
      </c>
      <c r="W136" s="2">
        <v>50.8</v>
      </c>
      <c r="X136" s="2">
        <v>50.8</v>
      </c>
      <c r="Y136" s="3">
        <v>4.76</v>
      </c>
      <c r="Z136">
        <f t="shared" si="126"/>
        <v>932</v>
      </c>
      <c r="AA136">
        <f t="shared" si="98"/>
        <v>1279.99872</v>
      </c>
      <c r="AB136">
        <f t="shared" si="127"/>
        <v>0</v>
      </c>
      <c r="AC136">
        <f t="shared" si="128"/>
        <v>10.67</v>
      </c>
      <c r="AD136">
        <v>12.7</v>
      </c>
      <c r="AE136">
        <f t="shared" si="129"/>
        <v>1</v>
      </c>
      <c r="AF136">
        <f t="shared" si="130"/>
        <v>50.8</v>
      </c>
      <c r="AG136">
        <v>50</v>
      </c>
      <c r="AH136">
        <f t="shared" si="131"/>
        <v>1</v>
      </c>
      <c r="AI136">
        <f t="shared" si="132"/>
        <v>181</v>
      </c>
      <c r="AJ136">
        <f t="shared" si="133"/>
        <v>113</v>
      </c>
      <c r="AK136">
        <f t="shared" si="134"/>
        <v>143</v>
      </c>
      <c r="AL136">
        <f t="shared" si="135"/>
        <v>181</v>
      </c>
      <c r="AM136">
        <f t="shared" si="93"/>
        <v>200</v>
      </c>
      <c r="AN136" s="7">
        <f t="shared" si="136"/>
        <v>1</v>
      </c>
      <c r="AO136">
        <f t="shared" si="137"/>
        <v>135.75</v>
      </c>
      <c r="AP136">
        <f t="shared" si="138"/>
        <v>9.8800000000000008</v>
      </c>
      <c r="AQ136">
        <f t="shared" si="139"/>
        <v>1.341</v>
      </c>
      <c r="AR136">
        <f t="shared" si="140"/>
        <v>2</v>
      </c>
      <c r="AS136">
        <f t="shared" si="141"/>
        <v>60.252155917096545</v>
      </c>
      <c r="AT136">
        <f t="shared" si="142"/>
        <v>47.557026665364305</v>
      </c>
      <c r="AU136">
        <f t="shared" si="143"/>
        <v>44.3</v>
      </c>
      <c r="AV136">
        <f t="shared" si="95"/>
        <v>50</v>
      </c>
      <c r="AW136">
        <f t="shared" si="144"/>
        <v>0</v>
      </c>
      <c r="AX136" s="7">
        <f t="shared" si="100"/>
        <v>209.7</v>
      </c>
      <c r="AY136">
        <f t="shared" si="101"/>
        <v>237.66</v>
      </c>
      <c r="AZ136">
        <f t="shared" si="96"/>
        <v>288</v>
      </c>
      <c r="BA136">
        <f t="shared" si="97"/>
        <v>0</v>
      </c>
      <c r="BB136" s="4" t="str">
        <f t="shared" si="145"/>
        <v>Not OK</v>
      </c>
      <c r="BC136" s="7">
        <v>3.6</v>
      </c>
      <c r="BD136">
        <f t="shared" si="146"/>
        <v>1000</v>
      </c>
      <c r="BE136">
        <f t="shared" si="147"/>
        <v>5.4</v>
      </c>
      <c r="BF136">
        <f t="shared" si="148"/>
        <v>185.18518518518516</v>
      </c>
    </row>
    <row r="137" spans="1:58">
      <c r="A137" s="7">
        <v>127</v>
      </c>
      <c r="B137" s="7" t="s">
        <v>96</v>
      </c>
      <c r="C137" s="7">
        <v>2.4</v>
      </c>
      <c r="D137" s="7">
        <f t="shared" si="149"/>
        <v>634</v>
      </c>
      <c r="E137" s="7">
        <v>317</v>
      </c>
      <c r="F137" s="7">
        <v>9.5299999999999994</v>
      </c>
      <c r="G137" s="7">
        <v>78700.000000000015</v>
      </c>
      <c r="H137" s="7">
        <v>2110</v>
      </c>
      <c r="I137" s="7">
        <v>15.7</v>
      </c>
      <c r="J137" s="7">
        <v>13.6</v>
      </c>
      <c r="K137" s="7">
        <v>3770</v>
      </c>
      <c r="L137" s="7">
        <v>3.12</v>
      </c>
      <c r="M137" s="7">
        <f t="shared" si="125"/>
        <v>376738.64</v>
      </c>
      <c r="N137" s="7">
        <v>78700.000000000015</v>
      </c>
      <c r="O137" s="7">
        <v>2110</v>
      </c>
      <c r="P137" s="7">
        <f t="shared" si="150"/>
        <v>24.38</v>
      </c>
      <c r="Q137" s="7">
        <v>15.7</v>
      </c>
      <c r="R137" s="2">
        <v>13.6</v>
      </c>
      <c r="S137" s="7">
        <v>3770</v>
      </c>
      <c r="T137" s="12">
        <v>3.12</v>
      </c>
      <c r="U137" s="7">
        <v>9.93</v>
      </c>
      <c r="V137" s="7">
        <v>1</v>
      </c>
      <c r="W137" s="2">
        <v>50.8</v>
      </c>
      <c r="X137" s="2">
        <v>50.8</v>
      </c>
      <c r="Y137" s="3">
        <v>3.18</v>
      </c>
      <c r="Z137">
        <f t="shared" si="126"/>
        <v>634</v>
      </c>
      <c r="AA137">
        <f t="shared" si="98"/>
        <v>1279.99872</v>
      </c>
      <c r="AB137">
        <f t="shared" si="127"/>
        <v>0</v>
      </c>
      <c r="AC137">
        <f t="shared" si="128"/>
        <v>15.97</v>
      </c>
      <c r="AD137">
        <v>12.7</v>
      </c>
      <c r="AE137">
        <f t="shared" si="129"/>
        <v>0</v>
      </c>
      <c r="AF137">
        <f t="shared" si="130"/>
        <v>50.8</v>
      </c>
      <c r="AG137">
        <v>50</v>
      </c>
      <c r="AH137">
        <f t="shared" si="131"/>
        <v>1</v>
      </c>
      <c r="AI137">
        <f t="shared" si="132"/>
        <v>178</v>
      </c>
      <c r="AJ137">
        <f t="shared" si="133"/>
        <v>115</v>
      </c>
      <c r="AK137">
        <f t="shared" si="134"/>
        <v>144</v>
      </c>
      <c r="AL137">
        <f t="shared" si="135"/>
        <v>178</v>
      </c>
      <c r="AM137">
        <f t="shared" si="93"/>
        <v>200</v>
      </c>
      <c r="AN137" s="7">
        <f t="shared" si="136"/>
        <v>1</v>
      </c>
      <c r="AO137">
        <f t="shared" si="137"/>
        <v>133.5</v>
      </c>
      <c r="AP137">
        <f t="shared" si="138"/>
        <v>9.93</v>
      </c>
      <c r="AQ137">
        <f t="shared" si="139"/>
        <v>1.3260000000000001</v>
      </c>
      <c r="AR137">
        <f t="shared" si="140"/>
        <v>2</v>
      </c>
      <c r="AS137">
        <f t="shared" si="141"/>
        <v>62.300242393637163</v>
      </c>
      <c r="AT137">
        <f t="shared" si="142"/>
        <v>49.173581321297817</v>
      </c>
      <c r="AU137">
        <f t="shared" si="143"/>
        <v>31.2</v>
      </c>
      <c r="AV137">
        <f t="shared" si="95"/>
        <v>50</v>
      </c>
      <c r="AW137">
        <f t="shared" si="144"/>
        <v>0</v>
      </c>
      <c r="AX137" s="7">
        <f t="shared" si="100"/>
        <v>142.65</v>
      </c>
      <c r="AY137">
        <f t="shared" si="101"/>
        <v>161.66999999999999</v>
      </c>
      <c r="AZ137">
        <f t="shared" si="96"/>
        <v>288</v>
      </c>
      <c r="BA137">
        <f>IF(AZ137&lt;MIN(AX137,AY137),1,0)</f>
        <v>0</v>
      </c>
      <c r="BB137" s="4" t="str">
        <f t="shared" si="145"/>
        <v>Not OK</v>
      </c>
      <c r="BC137" s="7">
        <v>2.4</v>
      </c>
      <c r="BD137">
        <f t="shared" si="146"/>
        <v>1000</v>
      </c>
      <c r="BE137">
        <f t="shared" si="147"/>
        <v>5.4</v>
      </c>
      <c r="BF137">
        <f t="shared" si="148"/>
        <v>185.18518518518516</v>
      </c>
    </row>
  </sheetData>
  <sortState ref="A2:BC134">
    <sortCondition ref="BC8"/>
  </sortState>
  <mergeCells count="13">
    <mergeCell ref="F8:L8"/>
    <mergeCell ref="U8:V8"/>
    <mergeCell ref="W8:Y8"/>
    <mergeCell ref="AC8:AE8"/>
    <mergeCell ref="Z8:AB8"/>
    <mergeCell ref="M8:T8"/>
    <mergeCell ref="BB8:BC8"/>
    <mergeCell ref="BD8:BF8"/>
    <mergeCell ref="AO8:AR8"/>
    <mergeCell ref="AF8:AH8"/>
    <mergeCell ref="AS8:AW8"/>
    <mergeCell ref="AI8:AN8"/>
    <mergeCell ref="AX8:BA8"/>
  </mergeCells>
  <conditionalFormatting sqref="A10:BF85 A87:A137 BA10:BA137 AA11:AA137 AG11:AG137 AX11:AY137">
    <cfRule type="expression" dxfId="4" priority="5">
      <formula>$BF10=1</formula>
    </cfRule>
  </conditionalFormatting>
  <conditionalFormatting sqref="D87:D137 M87:M137">
    <cfRule type="expression" dxfId="3" priority="4">
      <formula>$BG87=1</formula>
    </cfRule>
  </conditionalFormatting>
  <conditionalFormatting sqref="P87:P137">
    <cfRule type="expression" dxfId="2" priority="3">
      <formula>$BF87=1</formula>
    </cfRule>
  </conditionalFormatting>
  <conditionalFormatting sqref="M87:M137">
    <cfRule type="expression" dxfId="1" priority="2">
      <formula>$BF87=1</formula>
    </cfRule>
  </conditionalFormatting>
  <conditionalFormatting sqref="BA10:BA136 Z87:BB137 BD87:BF137">
    <cfRule type="expression" dxfId="0" priority="1">
      <formula>$BF10=1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CHUGHTAI</dc:creator>
  <cp:lastModifiedBy>Abu Jundal</cp:lastModifiedBy>
  <dcterms:created xsi:type="dcterms:W3CDTF">2016-11-04T11:28:18Z</dcterms:created>
  <dcterms:modified xsi:type="dcterms:W3CDTF">2016-12-18T03:10:04Z</dcterms:modified>
</cp:coreProperties>
</file>